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6. Pinto et al, 2019, SPT-Furnas\"/>
    </mc:Choice>
  </mc:AlternateContent>
  <xr:revisionPtr revIDLastSave="0" documentId="13_ncr:1_{AA241669-19E7-4D15-AE84-97CCA306633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2" i="1"/>
  <c r="R23" i="1"/>
  <c r="R24" i="1"/>
  <c r="T21" i="1" l="1"/>
  <c r="T22" i="1"/>
  <c r="T23" i="1"/>
  <c r="T24" i="1"/>
  <c r="S24" i="1"/>
  <c r="S23" i="1"/>
  <c r="S22" i="1"/>
  <c r="S21" i="1"/>
  <c r="D21" i="1"/>
  <c r="E21" i="1"/>
  <c r="D22" i="1"/>
  <c r="E22" i="1"/>
  <c r="D23" i="1"/>
  <c r="E23" i="1"/>
  <c r="D24" i="1"/>
  <c r="E24" i="1"/>
  <c r="C24" i="1"/>
  <c r="C23" i="1"/>
  <c r="C22" i="1"/>
  <c r="C21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4" i="1"/>
  <c r="U22" i="1" l="1"/>
  <c r="U21" i="1"/>
  <c r="U24" i="1"/>
  <c r="U23" i="1"/>
  <c r="AY24" i="1" l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Y24" i="1"/>
  <c r="X24" i="1"/>
  <c r="W24" i="1"/>
  <c r="V24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Y23" i="1"/>
  <c r="X23" i="1"/>
  <c r="W23" i="1"/>
  <c r="V23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Y22" i="1"/>
  <c r="X22" i="1"/>
  <c r="W22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Y21" i="1"/>
  <c r="X21" i="1"/>
  <c r="W21" i="1"/>
  <c r="V21" i="1"/>
</calcChain>
</file>

<file path=xl/sharedStrings.xml><?xml version="1.0" encoding="utf-8"?>
<sst xmlns="http://schemas.openxmlformats.org/spreadsheetml/2006/main" count="183" uniqueCount="86">
  <si>
    <t>Depth</t>
  </si>
  <si>
    <t>Sample</t>
  </si>
  <si>
    <t>Ag</t>
  </si>
  <si>
    <t>Al</t>
  </si>
  <si>
    <t>As</t>
  </si>
  <si>
    <t>Be</t>
  </si>
  <si>
    <t>Bi</t>
  </si>
  <si>
    <t>Ca</t>
  </si>
  <si>
    <t>Cd</t>
  </si>
  <si>
    <t>Co</t>
  </si>
  <si>
    <t>Cr</t>
  </si>
  <si>
    <t>Cu</t>
  </si>
  <si>
    <t>Fe</t>
  </si>
  <si>
    <t>K</t>
  </si>
  <si>
    <t>La</t>
  </si>
  <si>
    <t>Mg</t>
  </si>
  <si>
    <t>Mn</t>
  </si>
  <si>
    <t>Mo</t>
  </si>
  <si>
    <t>Na</t>
  </si>
  <si>
    <t>Nb</t>
  </si>
  <si>
    <t>Ni</t>
  </si>
  <si>
    <t>P</t>
  </si>
  <si>
    <t>Pb</t>
  </si>
  <si>
    <t>S</t>
  </si>
  <si>
    <t>Sc</t>
  </si>
  <si>
    <t>Sn</t>
  </si>
  <si>
    <t>Sr</t>
  </si>
  <si>
    <t>Th</t>
  </si>
  <si>
    <t>Ti</t>
  </si>
  <si>
    <t>V</t>
  </si>
  <si>
    <t>Y</t>
  </si>
  <si>
    <t>Zn</t>
  </si>
  <si>
    <t>Zr</t>
  </si>
  <si>
    <t>%</t>
  </si>
  <si>
    <t>&lt;5</t>
  </si>
  <si>
    <t>&lt;0.4</t>
  </si>
  <si>
    <t>&lt;0.5</t>
  </si>
  <si>
    <t>m</t>
  </si>
  <si>
    <t>mg/kg</t>
  </si>
  <si>
    <t>Maximum</t>
  </si>
  <si>
    <t>Minimum</t>
  </si>
  <si>
    <t>Standard deviation</t>
  </si>
  <si>
    <t>C/S</t>
  </si>
  <si>
    <t>TOC</t>
  </si>
  <si>
    <t xml:space="preserve"> %</t>
  </si>
  <si>
    <t>SMGS</t>
  </si>
  <si>
    <t>Sand Fraction (&gt;63 µm)</t>
  </si>
  <si>
    <t>Fine Fraction (&lt;63 µm)</t>
  </si>
  <si>
    <t>µm</t>
  </si>
  <si>
    <t>…….</t>
  </si>
  <si>
    <t>Mean</t>
  </si>
  <si>
    <t xml:space="preserve"> 3.60-3.65</t>
  </si>
  <si>
    <t xml:space="preserve"> 4.80-4.85</t>
  </si>
  <si>
    <t xml:space="preserve"> 6.82-6.86</t>
  </si>
  <si>
    <t xml:space="preserve"> 7.12-7.20</t>
  </si>
  <si>
    <t xml:space="preserve"> 7.60-7.64</t>
  </si>
  <si>
    <t xml:space="preserve"> 8.65-8.70</t>
  </si>
  <si>
    <t xml:space="preserve"> 9.45-9.50</t>
  </si>
  <si>
    <t xml:space="preserve"> 10.25-10.30</t>
  </si>
  <si>
    <t xml:space="preserve"> 10.65-10.70</t>
  </si>
  <si>
    <t xml:space="preserve"> 11.10-11.14</t>
  </si>
  <si>
    <t xml:space="preserve"> 11.45-11.50</t>
  </si>
  <si>
    <t xml:space="preserve"> 12.50-12.55</t>
  </si>
  <si>
    <t xml:space="preserve"> 12.85-12.90</t>
  </si>
  <si>
    <t xml:space="preserve"> 13.63-13.67</t>
  </si>
  <si>
    <t xml:space="preserve"> 14.04-14.09</t>
  </si>
  <si>
    <t xml:space="preserve"> 16.40-16.45</t>
  </si>
  <si>
    <t xml:space="preserve"> 16.80-16.85</t>
  </si>
  <si>
    <t>Interval</t>
  </si>
  <si>
    <t>Mud</t>
  </si>
  <si>
    <t>Textural</t>
  </si>
  <si>
    <t>Group</t>
  </si>
  <si>
    <t>Foram. D</t>
  </si>
  <si>
    <t>Anatase</t>
  </si>
  <si>
    <t>Plagioclase</t>
  </si>
  <si>
    <t>Hematite</t>
  </si>
  <si>
    <t>Siderite</t>
  </si>
  <si>
    <t>n.º/g</t>
  </si>
  <si>
    <t>Phyllosilicates</t>
  </si>
  <si>
    <t>Opal C/CT</t>
  </si>
  <si>
    <t>Anhydrite</t>
  </si>
  <si>
    <t>Quartz</t>
  </si>
  <si>
    <t>K-Feldspar</t>
  </si>
  <si>
    <t>Calcite</t>
  </si>
  <si>
    <t>Pyrite</t>
  </si>
  <si>
    <r>
      <rPr>
        <b/>
        <sz val="11"/>
        <color rgb="FF000000"/>
        <rFont val="Arial"/>
        <family val="2"/>
      </rPr>
      <t xml:space="preserve">Appendix 1 from: </t>
    </r>
    <r>
      <rPr>
        <sz val="11"/>
        <color rgb="FF000000"/>
        <rFont val="Arial"/>
        <family val="2"/>
      </rPr>
      <t xml:space="preserve">Pinto, A.F.S., Ramalho, J.C.M., Borghi, L., Carelli, T.G., Plantz, J.B., Pereira, E., Terroso, D., Santos, W.H., Geraldes, M.C., Rocha, F., Rodrigues, M.A.C., Laut, L., Martins, M.V.A., 2019. Background concentrations of chemical elements in Sepetiba Bay (SE Brazil). Journal of Sedimentary Environments, 4 (1): 108-123. </t>
    </r>
    <r>
      <rPr>
        <sz val="11"/>
        <color theme="1"/>
        <rFont val="Arial"/>
        <family val="2"/>
      </rPr>
      <t>https://doi.org/10.12957/jse.2019.40992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</si>
</sst>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4"/>
  <sheetViews>
    <sheetView tabSelected="1" workbookViewId="0"/>
  </sheetViews>
  <sheetFormatPr defaultColWidth="9.109375" defaultRowHeight="14.4" x14ac:dyDescent="0.3"/>
  <cols>
    <col min="1" max="1" width="6.44140625" style="4" bestFit="1" customWidth="1"/>
    <col min="2" max="2" width="13.5546875" style="2" customWidth="1"/>
    <col min="3" max="3" width="10.44140625" style="2" customWidth="1"/>
    <col min="4" max="4" width="22.33203125" style="2" customWidth="1"/>
    <col min="5" max="5" width="21.5546875" style="2" customWidth="1"/>
    <col min="6" max="6" width="13.109375" style="2" customWidth="1"/>
    <col min="7" max="7" width="14.109375" bestFit="1" customWidth="1"/>
    <col min="8" max="8" width="11.33203125" bestFit="1" customWidth="1"/>
    <col min="9" max="9" width="11.5546875" bestFit="1" customWidth="1"/>
    <col min="10" max="10" width="12.5546875" customWidth="1"/>
    <col min="11" max="11" width="8.109375" bestFit="1" customWidth="1"/>
    <col min="12" max="12" width="9.44140625" customWidth="1"/>
    <col min="13" max="13" width="11.5546875" bestFit="1" customWidth="1"/>
    <col min="14" max="14" width="8.44140625" customWidth="1"/>
    <col min="15" max="15" width="9.109375" bestFit="1" customWidth="1"/>
    <col min="16" max="16" width="9.6640625" bestFit="1" customWidth="1"/>
    <col min="17" max="17" width="9.109375" bestFit="1" customWidth="1"/>
    <col min="18" max="18" width="9.109375" style="2" customWidth="1"/>
    <col min="19" max="21" width="6.44140625" style="2" customWidth="1"/>
    <col min="22" max="22" width="6.5546875" style="3" customWidth="1"/>
    <col min="23" max="23" width="5.6640625" style="3" customWidth="1"/>
    <col min="24" max="25" width="6.5546875" style="3" customWidth="1"/>
    <col min="26" max="26" width="7" style="3" customWidth="1"/>
    <col min="27" max="27" width="5.88671875" style="3" customWidth="1"/>
    <col min="28" max="31" width="6.5546875" style="3" customWidth="1"/>
    <col min="32" max="33" width="5.5546875" style="3" customWidth="1"/>
    <col min="34" max="34" width="6.5546875" style="3" customWidth="1"/>
    <col min="35" max="35" width="5" style="3" customWidth="1"/>
    <col min="36" max="37" width="6.5546875" style="3" customWidth="1"/>
    <col min="38" max="38" width="6.109375" style="3" customWidth="1"/>
    <col min="39" max="40" width="6.5546875" style="3" customWidth="1"/>
    <col min="41" max="41" width="6" style="3" customWidth="1"/>
    <col min="42" max="46" width="6.5546875" style="3" customWidth="1"/>
    <col min="47" max="47" width="5" style="3" customWidth="1"/>
    <col min="48" max="51" width="6.5546875" style="3" customWidth="1"/>
    <col min="52" max="67" width="8.88671875" customWidth="1"/>
    <col min="68" max="16384" width="9.109375" style="1"/>
  </cols>
  <sheetData>
    <row r="1" spans="1:51" s="41" customFormat="1" ht="25.2" customHeight="1" x14ac:dyDescent="0.25">
      <c r="A1" s="42" t="s">
        <v>85</v>
      </c>
      <c r="B1" s="39"/>
      <c r="C1" s="39"/>
      <c r="D1" s="39"/>
      <c r="E1" s="39"/>
      <c r="F1" s="39"/>
      <c r="R1" s="39"/>
      <c r="S1" s="39"/>
      <c r="T1" s="39"/>
      <c r="U1" s="39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x14ac:dyDescent="0.3">
      <c r="A2" s="7" t="s">
        <v>0</v>
      </c>
      <c r="B2" s="8" t="s">
        <v>1</v>
      </c>
      <c r="C2" s="9" t="s">
        <v>45</v>
      </c>
      <c r="D2" s="9" t="s">
        <v>46</v>
      </c>
      <c r="E2" s="9" t="s">
        <v>47</v>
      </c>
      <c r="F2" s="10" t="s">
        <v>70</v>
      </c>
      <c r="G2" s="10" t="s">
        <v>78</v>
      </c>
      <c r="H2" s="10" t="s">
        <v>81</v>
      </c>
      <c r="I2" s="10" t="s">
        <v>74</v>
      </c>
      <c r="J2" s="10" t="s">
        <v>82</v>
      </c>
      <c r="K2" s="10" t="s">
        <v>84</v>
      </c>
      <c r="L2" s="10" t="s">
        <v>76</v>
      </c>
      <c r="M2" s="10" t="s">
        <v>79</v>
      </c>
      <c r="N2" s="10" t="s">
        <v>73</v>
      </c>
      <c r="O2" s="10" t="s">
        <v>83</v>
      </c>
      <c r="P2" s="10" t="s">
        <v>80</v>
      </c>
      <c r="Q2" s="10" t="s">
        <v>75</v>
      </c>
      <c r="R2" s="10" t="s">
        <v>72</v>
      </c>
      <c r="S2" s="11" t="s">
        <v>43</v>
      </c>
      <c r="T2" s="11" t="s">
        <v>23</v>
      </c>
      <c r="U2" s="11" t="s">
        <v>42</v>
      </c>
      <c r="V2" s="10" t="s">
        <v>2</v>
      </c>
      <c r="W2" s="10" t="s">
        <v>3</v>
      </c>
      <c r="X2" s="10" t="s">
        <v>4</v>
      </c>
      <c r="Y2" s="10" t="s">
        <v>5</v>
      </c>
      <c r="Z2" s="10" t="s">
        <v>6</v>
      </c>
      <c r="AA2" s="10" t="s">
        <v>7</v>
      </c>
      <c r="AB2" s="10" t="s">
        <v>8</v>
      </c>
      <c r="AC2" s="10" t="s">
        <v>9</v>
      </c>
      <c r="AD2" s="10" t="s">
        <v>10</v>
      </c>
      <c r="AE2" s="10" t="s">
        <v>11</v>
      </c>
      <c r="AF2" s="10" t="s">
        <v>12</v>
      </c>
      <c r="AG2" s="10" t="s">
        <v>13</v>
      </c>
      <c r="AH2" s="10" t="s">
        <v>14</v>
      </c>
      <c r="AI2" s="10" t="s">
        <v>15</v>
      </c>
      <c r="AJ2" s="10" t="s">
        <v>16</v>
      </c>
      <c r="AK2" s="10" t="s">
        <v>17</v>
      </c>
      <c r="AL2" s="10" t="s">
        <v>18</v>
      </c>
      <c r="AM2" s="10" t="s">
        <v>19</v>
      </c>
      <c r="AN2" s="10" t="s">
        <v>20</v>
      </c>
      <c r="AO2" s="10" t="s">
        <v>21</v>
      </c>
      <c r="AP2" s="10" t="s">
        <v>22</v>
      </c>
      <c r="AQ2" s="10" t="s">
        <v>24</v>
      </c>
      <c r="AR2" s="10" t="s">
        <v>25</v>
      </c>
      <c r="AS2" s="10" t="s">
        <v>26</v>
      </c>
      <c r="AT2" s="10" t="s">
        <v>27</v>
      </c>
      <c r="AU2" s="10" t="s">
        <v>28</v>
      </c>
      <c r="AV2" s="10" t="s">
        <v>29</v>
      </c>
      <c r="AW2" s="10" t="s">
        <v>30</v>
      </c>
      <c r="AX2" s="10" t="s">
        <v>31</v>
      </c>
      <c r="AY2" s="10" t="s">
        <v>32</v>
      </c>
    </row>
    <row r="3" spans="1:51" s="6" customFormat="1" x14ac:dyDescent="0.3">
      <c r="A3" s="9" t="s">
        <v>37</v>
      </c>
      <c r="B3" s="12" t="s">
        <v>68</v>
      </c>
      <c r="C3" s="11" t="s">
        <v>48</v>
      </c>
      <c r="D3" s="13" t="s">
        <v>44</v>
      </c>
      <c r="E3" s="13" t="s">
        <v>33</v>
      </c>
      <c r="F3" s="10" t="s">
        <v>71</v>
      </c>
      <c r="G3" s="10" t="s">
        <v>33</v>
      </c>
      <c r="H3" s="10" t="s">
        <v>33</v>
      </c>
      <c r="I3" s="10" t="s">
        <v>33</v>
      </c>
      <c r="J3" s="10" t="s">
        <v>33</v>
      </c>
      <c r="K3" s="10" t="s">
        <v>33</v>
      </c>
      <c r="L3" s="10" t="s">
        <v>33</v>
      </c>
      <c r="M3" s="10" t="s">
        <v>33</v>
      </c>
      <c r="N3" s="10" t="s">
        <v>33</v>
      </c>
      <c r="O3" s="10" t="s">
        <v>33</v>
      </c>
      <c r="P3" s="10" t="s">
        <v>33</v>
      </c>
      <c r="Q3" s="10" t="s">
        <v>33</v>
      </c>
      <c r="R3" s="10" t="s">
        <v>77</v>
      </c>
      <c r="S3" s="14" t="s">
        <v>33</v>
      </c>
      <c r="T3" s="14" t="s">
        <v>33</v>
      </c>
      <c r="U3" s="14" t="s">
        <v>33</v>
      </c>
      <c r="V3" s="10" t="s">
        <v>38</v>
      </c>
      <c r="W3" s="10" t="s">
        <v>33</v>
      </c>
      <c r="X3" s="10" t="s">
        <v>38</v>
      </c>
      <c r="Y3" s="10" t="s">
        <v>38</v>
      </c>
      <c r="Z3" s="10" t="s">
        <v>38</v>
      </c>
      <c r="AA3" s="10" t="s">
        <v>33</v>
      </c>
      <c r="AB3" s="10" t="s">
        <v>38</v>
      </c>
      <c r="AC3" s="10" t="s">
        <v>38</v>
      </c>
      <c r="AD3" s="10" t="s">
        <v>38</v>
      </c>
      <c r="AE3" s="10" t="s">
        <v>38</v>
      </c>
      <c r="AF3" s="10" t="s">
        <v>33</v>
      </c>
      <c r="AG3" s="10" t="s">
        <v>33</v>
      </c>
      <c r="AH3" s="10" t="s">
        <v>38</v>
      </c>
      <c r="AI3" s="10" t="s">
        <v>33</v>
      </c>
      <c r="AJ3" s="10" t="s">
        <v>38</v>
      </c>
      <c r="AK3" s="10" t="s">
        <v>38</v>
      </c>
      <c r="AL3" s="10" t="s">
        <v>33</v>
      </c>
      <c r="AM3" s="10" t="s">
        <v>38</v>
      </c>
      <c r="AN3" s="10" t="s">
        <v>38</v>
      </c>
      <c r="AO3" s="10" t="s">
        <v>33</v>
      </c>
      <c r="AP3" s="10" t="s">
        <v>38</v>
      </c>
      <c r="AQ3" s="10" t="s">
        <v>38</v>
      </c>
      <c r="AR3" s="10" t="s">
        <v>38</v>
      </c>
      <c r="AS3" s="10" t="s">
        <v>38</v>
      </c>
      <c r="AT3" s="10" t="s">
        <v>38</v>
      </c>
      <c r="AU3" s="10" t="s">
        <v>33</v>
      </c>
      <c r="AV3" s="10" t="s">
        <v>38</v>
      </c>
      <c r="AW3" s="10" t="s">
        <v>38</v>
      </c>
      <c r="AX3" s="10" t="s">
        <v>38</v>
      </c>
      <c r="AY3" s="10" t="s">
        <v>38</v>
      </c>
    </row>
    <row r="4" spans="1:51" x14ac:dyDescent="0.3">
      <c r="A4" s="15">
        <v>3.6</v>
      </c>
      <c r="B4" s="16" t="s">
        <v>51</v>
      </c>
      <c r="C4" s="17">
        <v>44.6</v>
      </c>
      <c r="D4" s="18">
        <v>12.73</v>
      </c>
      <c r="E4" s="17">
        <v>87.27</v>
      </c>
      <c r="F4" s="19" t="s">
        <v>69</v>
      </c>
      <c r="G4" s="20">
        <v>53.566650612725425</v>
      </c>
      <c r="H4" s="20">
        <v>9.7393910204955301</v>
      </c>
      <c r="I4" s="20">
        <v>25.322416653288382</v>
      </c>
      <c r="J4" s="20">
        <v>1.2522074169208544</v>
      </c>
      <c r="K4" s="20">
        <v>3.5479210146090865</v>
      </c>
      <c r="L4" s="20">
        <v>1.2522074169208544</v>
      </c>
      <c r="M4" s="20">
        <v>1.1130732594852037</v>
      </c>
      <c r="N4" s="20">
        <v>0.83480494461390264</v>
      </c>
      <c r="O4" s="20">
        <v>2.0870123615347569</v>
      </c>
      <c r="P4" s="20">
        <v>0</v>
      </c>
      <c r="Q4" s="20">
        <v>1.2843152994060041</v>
      </c>
      <c r="R4" s="21">
        <v>287.5</v>
      </c>
      <c r="S4" s="22">
        <v>1.32</v>
      </c>
      <c r="T4" s="22">
        <v>1</v>
      </c>
      <c r="U4" s="23">
        <f>S4/T4</f>
        <v>1.32</v>
      </c>
      <c r="V4" s="24">
        <v>0.6</v>
      </c>
      <c r="W4" s="24">
        <v>8.4</v>
      </c>
      <c r="X4" s="25">
        <v>21</v>
      </c>
      <c r="Y4" s="25">
        <v>3</v>
      </c>
      <c r="Z4" s="26" t="s">
        <v>34</v>
      </c>
      <c r="AA4" s="26">
        <v>0.87</v>
      </c>
      <c r="AB4" s="26" t="s">
        <v>35</v>
      </c>
      <c r="AC4" s="25">
        <v>9</v>
      </c>
      <c r="AD4" s="25">
        <v>74</v>
      </c>
      <c r="AE4" s="25">
        <v>14</v>
      </c>
      <c r="AF4" s="26">
        <v>5.21</v>
      </c>
      <c r="AG4" s="26">
        <v>1.75</v>
      </c>
      <c r="AH4" s="25">
        <v>35</v>
      </c>
      <c r="AI4" s="26">
        <v>1.47</v>
      </c>
      <c r="AJ4" s="27">
        <v>471</v>
      </c>
      <c r="AK4" s="25">
        <v>6</v>
      </c>
      <c r="AL4" s="26">
        <v>1.1000000000000001</v>
      </c>
      <c r="AM4" s="25">
        <v>19</v>
      </c>
      <c r="AN4" s="25">
        <v>26</v>
      </c>
      <c r="AO4" s="28">
        <v>6.3E-2</v>
      </c>
      <c r="AP4" s="25">
        <v>24</v>
      </c>
      <c r="AQ4" s="25">
        <v>12</v>
      </c>
      <c r="AR4" s="25">
        <v>4</v>
      </c>
      <c r="AS4" s="25">
        <v>110</v>
      </c>
      <c r="AT4" s="25">
        <v>14</v>
      </c>
      <c r="AU4" s="26">
        <v>0.52</v>
      </c>
      <c r="AV4" s="25">
        <v>94</v>
      </c>
      <c r="AW4" s="25">
        <v>16</v>
      </c>
      <c r="AX4" s="25">
        <v>89</v>
      </c>
      <c r="AY4" s="25">
        <v>72</v>
      </c>
    </row>
    <row r="5" spans="1:51" x14ac:dyDescent="0.3">
      <c r="A5" s="15">
        <v>4.8</v>
      </c>
      <c r="B5" s="16" t="s">
        <v>52</v>
      </c>
      <c r="C5" s="17">
        <v>44.57</v>
      </c>
      <c r="D5" s="36">
        <v>2.34</v>
      </c>
      <c r="E5" s="17">
        <v>97.66</v>
      </c>
      <c r="F5" s="19" t="s">
        <v>69</v>
      </c>
      <c r="G5" s="20">
        <v>57.769219374907401</v>
      </c>
      <c r="H5" s="20">
        <v>30.039994074951856</v>
      </c>
      <c r="I5" s="20">
        <v>2.8884609687453708</v>
      </c>
      <c r="J5" s="20">
        <v>0</v>
      </c>
      <c r="K5" s="20">
        <v>4.6215375499925928</v>
      </c>
      <c r="L5" s="20">
        <v>0</v>
      </c>
      <c r="M5" s="20">
        <v>0</v>
      </c>
      <c r="N5" s="20">
        <v>1.1553843874981482</v>
      </c>
      <c r="O5" s="20">
        <v>2.3107687749962964</v>
      </c>
      <c r="P5" s="20">
        <v>0.77025625833209888</v>
      </c>
      <c r="Q5" s="20">
        <v>0.44437861057621081</v>
      </c>
      <c r="R5" s="21">
        <v>26.536930561698362</v>
      </c>
      <c r="S5" s="22">
        <v>1.43</v>
      </c>
      <c r="T5" s="22">
        <v>1.2</v>
      </c>
      <c r="U5" s="23">
        <f t="shared" ref="U5:U20" si="0">S5/T5</f>
        <v>1.1916666666666667</v>
      </c>
      <c r="V5" s="24">
        <v>0.6</v>
      </c>
      <c r="W5" s="24">
        <v>8.35</v>
      </c>
      <c r="X5" s="25">
        <v>18</v>
      </c>
      <c r="Y5" s="25">
        <v>2</v>
      </c>
      <c r="Z5" s="26" t="s">
        <v>34</v>
      </c>
      <c r="AA5" s="26">
        <v>0.39</v>
      </c>
      <c r="AB5" s="26">
        <v>0.4</v>
      </c>
      <c r="AC5" s="25">
        <v>9</v>
      </c>
      <c r="AD5" s="25">
        <v>72</v>
      </c>
      <c r="AE5" s="25">
        <v>15</v>
      </c>
      <c r="AF5" s="26">
        <v>4.97</v>
      </c>
      <c r="AG5" s="26">
        <v>1.83</v>
      </c>
      <c r="AH5" s="25">
        <v>31</v>
      </c>
      <c r="AI5" s="26">
        <v>1.46</v>
      </c>
      <c r="AJ5" s="27">
        <v>359</v>
      </c>
      <c r="AK5" s="25">
        <v>4</v>
      </c>
      <c r="AL5" s="26">
        <v>1.08</v>
      </c>
      <c r="AM5" s="25">
        <v>19</v>
      </c>
      <c r="AN5" s="25">
        <v>25</v>
      </c>
      <c r="AO5" s="28">
        <v>7.2999999999999995E-2</v>
      </c>
      <c r="AP5" s="25">
        <v>25</v>
      </c>
      <c r="AQ5" s="25">
        <v>12</v>
      </c>
      <c r="AR5" s="25">
        <v>4</v>
      </c>
      <c r="AS5" s="25">
        <v>87</v>
      </c>
      <c r="AT5" s="25">
        <v>12</v>
      </c>
      <c r="AU5" s="26">
        <v>0.52</v>
      </c>
      <c r="AV5" s="25">
        <v>90</v>
      </c>
      <c r="AW5" s="25">
        <v>15</v>
      </c>
      <c r="AX5" s="25">
        <v>82</v>
      </c>
      <c r="AY5" s="25">
        <v>75</v>
      </c>
    </row>
    <row r="6" spans="1:51" x14ac:dyDescent="0.3">
      <c r="A6" s="15">
        <v>6.82</v>
      </c>
      <c r="B6" s="16" t="s">
        <v>53</v>
      </c>
      <c r="C6" s="17">
        <v>44.57</v>
      </c>
      <c r="D6" s="18">
        <v>18.45</v>
      </c>
      <c r="E6" s="17">
        <v>81.55</v>
      </c>
      <c r="F6" s="19" t="s">
        <v>69</v>
      </c>
      <c r="G6" s="20">
        <v>62.78613472858077</v>
      </c>
      <c r="H6" s="20">
        <v>17.854807063440155</v>
      </c>
      <c r="I6" s="20">
        <v>2.6160889470241986</v>
      </c>
      <c r="J6" s="20">
        <v>10.464355788096794</v>
      </c>
      <c r="K6" s="20">
        <v>3.1393067364290386</v>
      </c>
      <c r="L6" s="20">
        <v>0</v>
      </c>
      <c r="M6" s="20">
        <v>1.5696533682145193</v>
      </c>
      <c r="N6" s="20">
        <v>0</v>
      </c>
      <c r="O6" s="20">
        <v>1.5696533682145193</v>
      </c>
      <c r="P6" s="20">
        <v>0</v>
      </c>
      <c r="Q6" s="20">
        <v>0</v>
      </c>
      <c r="R6" s="21">
        <v>4743.6652916912199</v>
      </c>
      <c r="S6" s="22">
        <v>1.4</v>
      </c>
      <c r="T6" s="22">
        <v>1.18</v>
      </c>
      <c r="U6" s="23">
        <f t="shared" si="0"/>
        <v>1.1864406779661016</v>
      </c>
      <c r="V6" s="24" t="s">
        <v>36</v>
      </c>
      <c r="W6" s="24">
        <v>8.75</v>
      </c>
      <c r="X6" s="25">
        <v>19</v>
      </c>
      <c r="Y6" s="25">
        <v>2</v>
      </c>
      <c r="Z6" s="26" t="s">
        <v>34</v>
      </c>
      <c r="AA6" s="26">
        <v>1.4</v>
      </c>
      <c r="AB6" s="26" t="s">
        <v>35</v>
      </c>
      <c r="AC6" s="25">
        <v>8</v>
      </c>
      <c r="AD6" s="25">
        <v>71</v>
      </c>
      <c r="AE6" s="25">
        <v>13</v>
      </c>
      <c r="AF6" s="26">
        <v>5.15</v>
      </c>
      <c r="AG6" s="26">
        <v>1.77</v>
      </c>
      <c r="AH6" s="25">
        <v>42</v>
      </c>
      <c r="AI6" s="26">
        <v>1.45</v>
      </c>
      <c r="AJ6" s="27">
        <v>461</v>
      </c>
      <c r="AK6" s="25">
        <v>3</v>
      </c>
      <c r="AL6" s="26">
        <v>1.07</v>
      </c>
      <c r="AM6" s="25">
        <v>18</v>
      </c>
      <c r="AN6" s="25">
        <v>24</v>
      </c>
      <c r="AO6" s="28">
        <v>7.2999999999999995E-2</v>
      </c>
      <c r="AP6" s="25">
        <v>23</v>
      </c>
      <c r="AQ6" s="25">
        <v>12</v>
      </c>
      <c r="AR6" s="25">
        <v>4</v>
      </c>
      <c r="AS6" s="25">
        <v>151</v>
      </c>
      <c r="AT6" s="25">
        <v>15</v>
      </c>
      <c r="AU6" s="26">
        <v>0.5</v>
      </c>
      <c r="AV6" s="25">
        <v>91</v>
      </c>
      <c r="AW6" s="25">
        <v>17</v>
      </c>
      <c r="AX6" s="25">
        <v>81</v>
      </c>
      <c r="AY6" s="25">
        <v>72</v>
      </c>
    </row>
    <row r="7" spans="1:51" x14ac:dyDescent="0.3">
      <c r="A7" s="15">
        <v>7.12</v>
      </c>
      <c r="B7" s="16" t="s">
        <v>54</v>
      </c>
      <c r="C7" s="17">
        <v>44.61</v>
      </c>
      <c r="D7" s="18">
        <v>7.01</v>
      </c>
      <c r="E7" s="17">
        <v>92.99</v>
      </c>
      <c r="F7" s="19" t="s">
        <v>69</v>
      </c>
      <c r="G7" s="20">
        <v>61.855670103092791</v>
      </c>
      <c r="H7" s="20">
        <v>21.134020618556697</v>
      </c>
      <c r="I7" s="20">
        <v>4.123711340206186</v>
      </c>
      <c r="J7" s="20">
        <v>0</v>
      </c>
      <c r="K7" s="20">
        <v>6.7010309278350526</v>
      </c>
      <c r="L7" s="20">
        <v>0</v>
      </c>
      <c r="M7" s="20">
        <v>0</v>
      </c>
      <c r="N7" s="20">
        <v>3.0927835051546402</v>
      </c>
      <c r="O7" s="20">
        <v>3.0927835051546402</v>
      </c>
      <c r="P7" s="20">
        <v>0</v>
      </c>
      <c r="Q7" s="20">
        <v>0</v>
      </c>
      <c r="R7" s="21">
        <v>7691.4612676056349</v>
      </c>
      <c r="S7" s="22">
        <v>1.4</v>
      </c>
      <c r="T7" s="22">
        <v>1.4</v>
      </c>
      <c r="U7" s="23">
        <f t="shared" si="0"/>
        <v>1</v>
      </c>
      <c r="V7" s="24">
        <v>0.7</v>
      </c>
      <c r="W7" s="24">
        <v>8.89</v>
      </c>
      <c r="X7" s="25">
        <v>16</v>
      </c>
      <c r="Y7" s="25">
        <v>2</v>
      </c>
      <c r="Z7" s="26" t="s">
        <v>34</v>
      </c>
      <c r="AA7" s="26">
        <v>0.4</v>
      </c>
      <c r="AB7" s="26" t="s">
        <v>35</v>
      </c>
      <c r="AC7" s="25">
        <v>8</v>
      </c>
      <c r="AD7" s="25">
        <v>71</v>
      </c>
      <c r="AE7" s="25">
        <v>13</v>
      </c>
      <c r="AF7" s="26">
        <v>4.93</v>
      </c>
      <c r="AG7" s="26">
        <v>1.76</v>
      </c>
      <c r="AH7" s="25">
        <v>37</v>
      </c>
      <c r="AI7" s="26">
        <v>1.38</v>
      </c>
      <c r="AJ7" s="27">
        <v>342</v>
      </c>
      <c r="AK7" s="25">
        <v>3</v>
      </c>
      <c r="AL7" s="26">
        <v>1.02</v>
      </c>
      <c r="AM7" s="25">
        <v>20</v>
      </c>
      <c r="AN7" s="25">
        <v>25</v>
      </c>
      <c r="AO7" s="28">
        <v>6.3E-2</v>
      </c>
      <c r="AP7" s="25">
        <v>25</v>
      </c>
      <c r="AQ7" s="25">
        <v>12</v>
      </c>
      <c r="AR7" s="25">
        <v>4</v>
      </c>
      <c r="AS7" s="25">
        <v>89</v>
      </c>
      <c r="AT7" s="25">
        <v>14</v>
      </c>
      <c r="AU7" s="26">
        <v>0.54</v>
      </c>
      <c r="AV7" s="25">
        <v>90</v>
      </c>
      <c r="AW7" s="25">
        <v>15</v>
      </c>
      <c r="AX7" s="25">
        <v>84</v>
      </c>
      <c r="AY7" s="25">
        <v>75</v>
      </c>
    </row>
    <row r="8" spans="1:51" x14ac:dyDescent="0.3">
      <c r="A8" s="15">
        <v>7.6</v>
      </c>
      <c r="B8" s="16" t="s">
        <v>55</v>
      </c>
      <c r="C8" s="17">
        <v>44.85</v>
      </c>
      <c r="D8" s="18">
        <v>18.66</v>
      </c>
      <c r="E8" s="17">
        <v>81.34</v>
      </c>
      <c r="F8" s="19" t="s">
        <v>69</v>
      </c>
      <c r="G8" s="20">
        <v>67.989864864864856</v>
      </c>
      <c r="H8" s="20">
        <v>14.189189189189191</v>
      </c>
      <c r="I8" s="20">
        <v>7.263513513513514</v>
      </c>
      <c r="J8" s="20">
        <v>4.7297297297297289</v>
      </c>
      <c r="K8" s="20">
        <v>2.0270270270270272</v>
      </c>
      <c r="L8" s="20">
        <v>1.2668918918918921</v>
      </c>
      <c r="M8" s="20">
        <v>0</v>
      </c>
      <c r="N8" s="20">
        <v>0</v>
      </c>
      <c r="O8" s="20">
        <v>2.5337837837837842</v>
      </c>
      <c r="P8" s="20">
        <v>0</v>
      </c>
      <c r="Q8" s="20">
        <v>0</v>
      </c>
      <c r="R8" s="21">
        <v>2000.7055384770449</v>
      </c>
      <c r="S8" s="22">
        <v>1.35</v>
      </c>
      <c r="T8" s="22">
        <v>1.4</v>
      </c>
      <c r="U8" s="23">
        <f t="shared" si="0"/>
        <v>0.96428571428571441</v>
      </c>
      <c r="V8" s="24">
        <v>0.6</v>
      </c>
      <c r="W8" s="24">
        <v>8.8800000000000008</v>
      </c>
      <c r="X8" s="25">
        <v>16</v>
      </c>
      <c r="Y8" s="25">
        <v>2</v>
      </c>
      <c r="Z8" s="26" t="s">
        <v>34</v>
      </c>
      <c r="AA8" s="26">
        <v>0.57999999999999996</v>
      </c>
      <c r="AB8" s="26" t="s">
        <v>35</v>
      </c>
      <c r="AC8" s="25">
        <v>8</v>
      </c>
      <c r="AD8" s="25">
        <v>70</v>
      </c>
      <c r="AE8" s="25">
        <v>14</v>
      </c>
      <c r="AF8" s="26">
        <v>4.87</v>
      </c>
      <c r="AG8" s="26">
        <v>1.78</v>
      </c>
      <c r="AH8" s="25">
        <v>40</v>
      </c>
      <c r="AI8" s="26">
        <v>1.44</v>
      </c>
      <c r="AJ8" s="27">
        <v>355</v>
      </c>
      <c r="AK8" s="25">
        <v>3</v>
      </c>
      <c r="AL8" s="26">
        <v>1.1299999999999999</v>
      </c>
      <c r="AM8" s="25">
        <v>20</v>
      </c>
      <c r="AN8" s="25">
        <v>25</v>
      </c>
      <c r="AO8" s="28">
        <v>7.2999999999999995E-2</v>
      </c>
      <c r="AP8" s="25">
        <v>24</v>
      </c>
      <c r="AQ8" s="25">
        <v>12</v>
      </c>
      <c r="AR8" s="25">
        <v>4</v>
      </c>
      <c r="AS8" s="25">
        <v>99</v>
      </c>
      <c r="AT8" s="25">
        <v>14</v>
      </c>
      <c r="AU8" s="26">
        <v>0.53</v>
      </c>
      <c r="AV8" s="25">
        <v>88</v>
      </c>
      <c r="AW8" s="25">
        <v>16</v>
      </c>
      <c r="AX8" s="25">
        <v>81</v>
      </c>
      <c r="AY8" s="25">
        <v>73</v>
      </c>
    </row>
    <row r="9" spans="1:51" x14ac:dyDescent="0.3">
      <c r="A9" s="15">
        <v>8.65</v>
      </c>
      <c r="B9" s="16" t="s">
        <v>56</v>
      </c>
      <c r="C9" s="17">
        <v>44.34</v>
      </c>
      <c r="D9" s="18">
        <v>6.24</v>
      </c>
      <c r="E9" s="17">
        <v>93.76</v>
      </c>
      <c r="F9" s="19" t="s">
        <v>69</v>
      </c>
      <c r="G9" s="20">
        <v>78.94736842105263</v>
      </c>
      <c r="H9" s="20">
        <v>12.918660287081341</v>
      </c>
      <c r="I9" s="20">
        <v>3.0303030303030307</v>
      </c>
      <c r="J9" s="20">
        <v>2.7113237639553431</v>
      </c>
      <c r="K9" s="20">
        <v>0.5</v>
      </c>
      <c r="L9" s="20">
        <v>1.0948963317384399</v>
      </c>
      <c r="M9" s="20">
        <v>0</v>
      </c>
      <c r="N9" s="20">
        <v>0.31897926634768747</v>
      </c>
      <c r="O9" s="20">
        <v>0.47846889952153115</v>
      </c>
      <c r="P9" s="20">
        <v>0</v>
      </c>
      <c r="Q9" s="20">
        <v>0</v>
      </c>
      <c r="R9" s="21">
        <v>0</v>
      </c>
      <c r="S9" s="22">
        <v>1.36</v>
      </c>
      <c r="T9" s="22">
        <v>1.3</v>
      </c>
      <c r="U9" s="23">
        <f t="shared" si="0"/>
        <v>1.0461538461538462</v>
      </c>
      <c r="V9" s="24">
        <v>0.9</v>
      </c>
      <c r="W9" s="24">
        <v>9.3000000000000007</v>
      </c>
      <c r="X9" s="25">
        <v>14</v>
      </c>
      <c r="Y9" s="25">
        <v>2</v>
      </c>
      <c r="Z9" s="26" t="s">
        <v>34</v>
      </c>
      <c r="AA9" s="26">
        <v>0.34</v>
      </c>
      <c r="AB9" s="26">
        <v>0.6</v>
      </c>
      <c r="AC9" s="25">
        <v>8</v>
      </c>
      <c r="AD9" s="25">
        <v>67</v>
      </c>
      <c r="AE9" s="25">
        <v>15</v>
      </c>
      <c r="AF9" s="26">
        <v>4.37</v>
      </c>
      <c r="AG9" s="26">
        <v>1.56</v>
      </c>
      <c r="AH9" s="25">
        <v>40</v>
      </c>
      <c r="AI9" s="26">
        <v>1.25</v>
      </c>
      <c r="AJ9" s="27">
        <v>326</v>
      </c>
      <c r="AK9" s="25">
        <v>2</v>
      </c>
      <c r="AL9" s="26">
        <v>1.0900000000000001</v>
      </c>
      <c r="AM9" s="25">
        <v>22</v>
      </c>
      <c r="AN9" s="25">
        <v>24</v>
      </c>
      <c r="AO9" s="28">
        <v>6.9000000000000006E-2</v>
      </c>
      <c r="AP9" s="25">
        <v>26</v>
      </c>
      <c r="AQ9" s="25">
        <v>12</v>
      </c>
      <c r="AR9" s="25">
        <v>4</v>
      </c>
      <c r="AS9" s="25">
        <v>84</v>
      </c>
      <c r="AT9" s="25">
        <v>14</v>
      </c>
      <c r="AU9" s="26">
        <v>0.56999999999999995</v>
      </c>
      <c r="AV9" s="25">
        <v>85</v>
      </c>
      <c r="AW9" s="25">
        <v>16</v>
      </c>
      <c r="AX9" s="25">
        <v>77</v>
      </c>
      <c r="AY9" s="25">
        <v>70</v>
      </c>
    </row>
    <row r="10" spans="1:51" x14ac:dyDescent="0.3">
      <c r="A10" s="15">
        <v>9.4499999999999993</v>
      </c>
      <c r="B10" s="16" t="s">
        <v>57</v>
      </c>
      <c r="C10" s="17">
        <v>44.98</v>
      </c>
      <c r="D10" s="17">
        <v>4.76</v>
      </c>
      <c r="E10" s="17">
        <v>92.89</v>
      </c>
      <c r="F10" s="19" t="s">
        <v>69</v>
      </c>
      <c r="G10" s="20">
        <v>66.422549604019423</v>
      </c>
      <c r="H10" s="20">
        <v>22.0408498680065</v>
      </c>
      <c r="I10" s="20">
        <v>2.2140849868006476</v>
      </c>
      <c r="J10" s="20">
        <v>4.4281699736012952</v>
      </c>
      <c r="K10" s="20">
        <v>1.6605637401004858</v>
      </c>
      <c r="L10" s="20">
        <v>0</v>
      </c>
      <c r="M10" s="20">
        <v>0</v>
      </c>
      <c r="N10" s="20">
        <v>0</v>
      </c>
      <c r="O10" s="20">
        <v>0.88563399472025928</v>
      </c>
      <c r="P10" s="20">
        <v>1.4856339947202499</v>
      </c>
      <c r="Q10" s="20">
        <v>0.86251383803116999</v>
      </c>
      <c r="R10" s="21">
        <v>0</v>
      </c>
      <c r="S10" s="22">
        <v>0.96</v>
      </c>
      <c r="T10" s="22">
        <v>1.7</v>
      </c>
      <c r="U10" s="23">
        <f t="shared" si="0"/>
        <v>0.56470588235294117</v>
      </c>
      <c r="V10" s="24" t="s">
        <v>36</v>
      </c>
      <c r="W10" s="24">
        <v>6.83</v>
      </c>
      <c r="X10" s="25">
        <v>12</v>
      </c>
      <c r="Y10" s="25">
        <v>2</v>
      </c>
      <c r="Z10" s="26" t="s">
        <v>34</v>
      </c>
      <c r="AA10" s="26">
        <v>0.63</v>
      </c>
      <c r="AB10" s="26" t="s">
        <v>35</v>
      </c>
      <c r="AC10" s="25">
        <v>8</v>
      </c>
      <c r="AD10" s="25">
        <v>55</v>
      </c>
      <c r="AE10" s="25">
        <v>13</v>
      </c>
      <c r="AF10" s="26">
        <v>4.08</v>
      </c>
      <c r="AG10" s="26">
        <v>2.19</v>
      </c>
      <c r="AH10" s="25">
        <v>40</v>
      </c>
      <c r="AI10" s="26">
        <v>1.01</v>
      </c>
      <c r="AJ10" s="27">
        <v>418</v>
      </c>
      <c r="AK10" s="25">
        <v>3</v>
      </c>
      <c r="AL10" s="26">
        <v>1.1100000000000001</v>
      </c>
      <c r="AM10" s="25">
        <v>18</v>
      </c>
      <c r="AN10" s="25">
        <v>18</v>
      </c>
      <c r="AO10" s="28">
        <v>4.3999999999999997E-2</v>
      </c>
      <c r="AP10" s="25">
        <v>22</v>
      </c>
      <c r="AQ10" s="25">
        <v>9</v>
      </c>
      <c r="AR10" s="25">
        <v>3</v>
      </c>
      <c r="AS10" s="25">
        <v>124</v>
      </c>
      <c r="AT10" s="25">
        <v>14</v>
      </c>
      <c r="AU10" s="26">
        <v>0.48</v>
      </c>
      <c r="AV10" s="25">
        <v>69</v>
      </c>
      <c r="AW10" s="25">
        <v>16</v>
      </c>
      <c r="AX10" s="25">
        <v>70</v>
      </c>
      <c r="AY10" s="25">
        <v>107</v>
      </c>
    </row>
    <row r="11" spans="1:51" x14ac:dyDescent="0.3">
      <c r="A11" s="15">
        <v>10.25</v>
      </c>
      <c r="B11" s="16" t="s">
        <v>58</v>
      </c>
      <c r="C11" s="17">
        <v>45.43</v>
      </c>
      <c r="D11" s="17">
        <v>15.92</v>
      </c>
      <c r="E11" s="17">
        <v>82.58</v>
      </c>
      <c r="F11" s="19" t="s">
        <v>69</v>
      </c>
      <c r="G11" s="20">
        <v>70.632603924743776</v>
      </c>
      <c r="H11" s="20">
        <v>15.123686958003963</v>
      </c>
      <c r="I11" s="20">
        <v>3.7393731489570232</v>
      </c>
      <c r="J11" s="20">
        <v>3.9886646922208251</v>
      </c>
      <c r="K11" s="20">
        <v>3.7393731489570232</v>
      </c>
      <c r="L11" s="20">
        <v>0</v>
      </c>
      <c r="M11" s="20">
        <v>0</v>
      </c>
      <c r="N11" s="20">
        <v>0.58168026761553693</v>
      </c>
      <c r="O11" s="20">
        <v>1.1633605352310739</v>
      </c>
      <c r="P11" s="20">
        <v>0.77557369015404931</v>
      </c>
      <c r="Q11" s="20">
        <v>0.25568363411671963</v>
      </c>
      <c r="R11" s="21">
        <v>11330.049261083743</v>
      </c>
      <c r="S11" s="22">
        <v>1.81</v>
      </c>
      <c r="T11" s="22">
        <v>0.9</v>
      </c>
      <c r="U11" s="23">
        <f t="shared" si="0"/>
        <v>2.0111111111111111</v>
      </c>
      <c r="V11" s="24">
        <v>0.6</v>
      </c>
      <c r="W11" s="24">
        <v>7.93</v>
      </c>
      <c r="X11" s="25">
        <v>16</v>
      </c>
      <c r="Y11" s="25">
        <v>3</v>
      </c>
      <c r="Z11" s="26" t="s">
        <v>34</v>
      </c>
      <c r="AA11" s="26">
        <v>1.38</v>
      </c>
      <c r="AB11" s="26">
        <v>0.4</v>
      </c>
      <c r="AC11" s="25">
        <v>10</v>
      </c>
      <c r="AD11" s="25">
        <v>66</v>
      </c>
      <c r="AE11" s="25">
        <v>14</v>
      </c>
      <c r="AF11" s="26">
        <v>5.09</v>
      </c>
      <c r="AG11" s="26">
        <v>1.95</v>
      </c>
      <c r="AH11" s="25">
        <v>40</v>
      </c>
      <c r="AI11" s="26">
        <v>1.38</v>
      </c>
      <c r="AJ11" s="27">
        <v>519</v>
      </c>
      <c r="AK11" s="25">
        <v>4</v>
      </c>
      <c r="AL11" s="26">
        <v>1.1599999999999999</v>
      </c>
      <c r="AM11" s="25">
        <v>20</v>
      </c>
      <c r="AN11" s="25">
        <v>22</v>
      </c>
      <c r="AO11" s="28">
        <v>0.06</v>
      </c>
      <c r="AP11" s="25">
        <v>25</v>
      </c>
      <c r="AQ11" s="25">
        <v>11</v>
      </c>
      <c r="AR11" s="25">
        <v>4</v>
      </c>
      <c r="AS11" s="25">
        <v>142</v>
      </c>
      <c r="AT11" s="25">
        <v>15</v>
      </c>
      <c r="AU11" s="26">
        <v>0.53</v>
      </c>
      <c r="AV11" s="25">
        <v>86</v>
      </c>
      <c r="AW11" s="25">
        <v>18</v>
      </c>
      <c r="AX11" s="25">
        <v>84</v>
      </c>
      <c r="AY11" s="25">
        <v>91</v>
      </c>
    </row>
    <row r="12" spans="1:51" x14ac:dyDescent="0.3">
      <c r="A12" s="15">
        <v>10.65</v>
      </c>
      <c r="B12" s="16" t="s">
        <v>59</v>
      </c>
      <c r="C12" s="17">
        <v>44.93</v>
      </c>
      <c r="D12" s="17">
        <v>9.75</v>
      </c>
      <c r="E12" s="17">
        <v>90.25</v>
      </c>
      <c r="F12" s="19" t="s">
        <v>69</v>
      </c>
      <c r="G12" s="20">
        <v>62.844098294615279</v>
      </c>
      <c r="H12" s="20">
        <v>20.075198066335435</v>
      </c>
      <c r="I12" s="20">
        <v>3.8404726735598231</v>
      </c>
      <c r="J12" s="20">
        <v>2.6185040956089702</v>
      </c>
      <c r="K12" s="20">
        <v>3.9277561434134545</v>
      </c>
      <c r="L12" s="20">
        <v>3.4040553242916611</v>
      </c>
      <c r="M12" s="20">
        <v>0</v>
      </c>
      <c r="N12" s="20">
        <v>0</v>
      </c>
      <c r="O12" s="20">
        <v>1.5711024573653822</v>
      </c>
      <c r="P12" s="20">
        <v>1.0474016382435882</v>
      </c>
      <c r="Q12" s="20">
        <v>0.67141130656640258</v>
      </c>
      <c r="R12" s="21">
        <v>5469.2515085376817</v>
      </c>
      <c r="S12" s="22">
        <v>1.85</v>
      </c>
      <c r="T12" s="22">
        <v>0.97</v>
      </c>
      <c r="U12" s="23">
        <f t="shared" si="0"/>
        <v>1.9072164948453609</v>
      </c>
      <c r="V12" s="24">
        <v>0.7</v>
      </c>
      <c r="W12" s="24">
        <v>7.81</v>
      </c>
      <c r="X12" s="25">
        <v>14</v>
      </c>
      <c r="Y12" s="25">
        <v>2</v>
      </c>
      <c r="Z12" s="26" t="s">
        <v>34</v>
      </c>
      <c r="AA12" s="26">
        <v>0.96</v>
      </c>
      <c r="AB12" s="26" t="s">
        <v>35</v>
      </c>
      <c r="AC12" s="25">
        <v>9</v>
      </c>
      <c r="AD12" s="25">
        <v>63</v>
      </c>
      <c r="AE12" s="25">
        <v>13</v>
      </c>
      <c r="AF12" s="26">
        <v>4.76</v>
      </c>
      <c r="AG12" s="26">
        <v>2.04</v>
      </c>
      <c r="AH12" s="25">
        <v>44</v>
      </c>
      <c r="AI12" s="26">
        <v>1.21</v>
      </c>
      <c r="AJ12" s="27">
        <v>432</v>
      </c>
      <c r="AK12" s="25">
        <v>3</v>
      </c>
      <c r="AL12" s="26">
        <v>1.01</v>
      </c>
      <c r="AM12" s="25">
        <v>19</v>
      </c>
      <c r="AN12" s="25">
        <v>21</v>
      </c>
      <c r="AO12" s="28">
        <v>5.0999999999999997E-2</v>
      </c>
      <c r="AP12" s="25">
        <v>24</v>
      </c>
      <c r="AQ12" s="25">
        <v>11</v>
      </c>
      <c r="AR12" s="25">
        <v>4</v>
      </c>
      <c r="AS12" s="25">
        <v>129</v>
      </c>
      <c r="AT12" s="25">
        <v>15</v>
      </c>
      <c r="AU12" s="26">
        <v>0.52</v>
      </c>
      <c r="AV12" s="25">
        <v>81</v>
      </c>
      <c r="AW12" s="25">
        <v>18</v>
      </c>
      <c r="AX12" s="25">
        <v>79</v>
      </c>
      <c r="AY12" s="25">
        <v>98</v>
      </c>
    </row>
    <row r="13" spans="1:51" x14ac:dyDescent="0.3">
      <c r="A13" s="15">
        <v>11.1</v>
      </c>
      <c r="B13" s="16" t="s">
        <v>60</v>
      </c>
      <c r="C13" s="17">
        <v>44.66</v>
      </c>
      <c r="D13" s="17">
        <v>6.1</v>
      </c>
      <c r="E13" s="29">
        <v>93.9</v>
      </c>
      <c r="F13" s="19" t="s">
        <v>69</v>
      </c>
      <c r="G13" s="20">
        <v>75.67974796246834</v>
      </c>
      <c r="H13" s="20">
        <v>16.026299568522706</v>
      </c>
      <c r="I13" s="20">
        <v>3.2052599137045412</v>
      </c>
      <c r="J13" s="20">
        <v>1.7806999520580786</v>
      </c>
      <c r="K13" s="20">
        <v>2.4039449352784059</v>
      </c>
      <c r="L13" s="20">
        <v>0</v>
      </c>
      <c r="M13" s="20">
        <v>0</v>
      </c>
      <c r="N13" s="20">
        <v>0</v>
      </c>
      <c r="O13" s="20">
        <v>0.35613999041161581</v>
      </c>
      <c r="P13" s="20">
        <v>0</v>
      </c>
      <c r="Q13" s="20">
        <v>0.54790767755633196</v>
      </c>
      <c r="R13" s="21">
        <v>346.62045060658579</v>
      </c>
      <c r="S13" s="22">
        <v>2.7</v>
      </c>
      <c r="T13" s="22">
        <v>0.81</v>
      </c>
      <c r="U13" s="23">
        <f t="shared" si="0"/>
        <v>3.3333333333333335</v>
      </c>
      <c r="V13" s="24">
        <v>0.8</v>
      </c>
      <c r="W13" s="24">
        <v>8.0399999999999991</v>
      </c>
      <c r="X13" s="25">
        <v>17</v>
      </c>
      <c r="Y13" s="25">
        <v>2</v>
      </c>
      <c r="Z13" s="26" t="s">
        <v>34</v>
      </c>
      <c r="AA13" s="26">
        <v>1.1399999999999999</v>
      </c>
      <c r="AB13" s="26" t="s">
        <v>35</v>
      </c>
      <c r="AC13" s="25">
        <v>9</v>
      </c>
      <c r="AD13" s="25">
        <v>65</v>
      </c>
      <c r="AE13" s="25">
        <v>15</v>
      </c>
      <c r="AF13" s="26">
        <v>4.97</v>
      </c>
      <c r="AG13" s="26">
        <v>1.84</v>
      </c>
      <c r="AH13" s="25">
        <v>42</v>
      </c>
      <c r="AI13" s="26">
        <v>1.33</v>
      </c>
      <c r="AJ13" s="27">
        <v>452</v>
      </c>
      <c r="AK13" s="25">
        <v>4</v>
      </c>
      <c r="AL13" s="26">
        <v>1.18</v>
      </c>
      <c r="AM13" s="25">
        <v>18</v>
      </c>
      <c r="AN13" s="25">
        <v>22</v>
      </c>
      <c r="AO13" s="28">
        <v>5.6000000000000001E-2</v>
      </c>
      <c r="AP13" s="25">
        <v>24</v>
      </c>
      <c r="AQ13" s="25">
        <v>12</v>
      </c>
      <c r="AR13" s="25">
        <v>3</v>
      </c>
      <c r="AS13" s="25">
        <v>132</v>
      </c>
      <c r="AT13" s="25">
        <v>15</v>
      </c>
      <c r="AU13" s="26">
        <v>0.51</v>
      </c>
      <c r="AV13" s="25">
        <v>83</v>
      </c>
      <c r="AW13" s="25">
        <v>18</v>
      </c>
      <c r="AX13" s="25">
        <v>83</v>
      </c>
      <c r="AY13" s="25">
        <v>81</v>
      </c>
    </row>
    <row r="14" spans="1:51" x14ac:dyDescent="0.3">
      <c r="A14" s="15">
        <v>11.45</v>
      </c>
      <c r="B14" s="16" t="s">
        <v>61</v>
      </c>
      <c r="C14" s="17">
        <v>44.92</v>
      </c>
      <c r="D14" s="17">
        <v>7.65</v>
      </c>
      <c r="E14" s="29">
        <v>92.35</v>
      </c>
      <c r="F14" s="19" t="s">
        <v>69</v>
      </c>
      <c r="G14" s="20">
        <v>73.297248534055029</v>
      </c>
      <c r="H14" s="20">
        <v>13.193504736129904</v>
      </c>
      <c r="I14" s="20">
        <v>4.6910239061795229</v>
      </c>
      <c r="J14" s="20">
        <v>2.4188092016238159</v>
      </c>
      <c r="K14" s="20">
        <v>2.8585926928281458</v>
      </c>
      <c r="L14" s="20">
        <v>0</v>
      </c>
      <c r="M14" s="20">
        <v>0</v>
      </c>
      <c r="N14" s="20">
        <v>0</v>
      </c>
      <c r="O14" s="20">
        <v>1.4659449706811005</v>
      </c>
      <c r="P14" s="20">
        <v>1.1727559765448803</v>
      </c>
      <c r="Q14" s="20">
        <v>0.90211998195760046</v>
      </c>
      <c r="R14" s="21">
        <v>867.92452830188677</v>
      </c>
      <c r="S14" s="22">
        <v>1.59</v>
      </c>
      <c r="T14" s="22">
        <v>1.1000000000000001</v>
      </c>
      <c r="U14" s="23">
        <f t="shared" si="0"/>
        <v>1.4454545454545453</v>
      </c>
      <c r="V14" s="24">
        <v>0.8</v>
      </c>
      <c r="W14" s="24">
        <v>7.9</v>
      </c>
      <c r="X14" s="25">
        <v>15</v>
      </c>
      <c r="Y14" s="25">
        <v>2</v>
      </c>
      <c r="Z14" s="26" t="s">
        <v>34</v>
      </c>
      <c r="AA14" s="26">
        <v>1.27</v>
      </c>
      <c r="AB14" s="26" t="s">
        <v>35</v>
      </c>
      <c r="AC14" s="25">
        <v>9</v>
      </c>
      <c r="AD14" s="25">
        <v>65</v>
      </c>
      <c r="AE14" s="25">
        <v>14</v>
      </c>
      <c r="AF14" s="26">
        <v>4.84</v>
      </c>
      <c r="AG14" s="26">
        <v>1.93</v>
      </c>
      <c r="AH14" s="25">
        <v>44</v>
      </c>
      <c r="AI14" s="26">
        <v>1.31</v>
      </c>
      <c r="AJ14" s="27">
        <v>465</v>
      </c>
      <c r="AK14" s="25">
        <v>3</v>
      </c>
      <c r="AL14" s="26">
        <v>1.08</v>
      </c>
      <c r="AM14" s="25">
        <v>19</v>
      </c>
      <c r="AN14" s="25">
        <v>21</v>
      </c>
      <c r="AO14" s="28">
        <v>5.5E-2</v>
      </c>
      <c r="AP14" s="25">
        <v>24</v>
      </c>
      <c r="AQ14" s="25">
        <v>11</v>
      </c>
      <c r="AR14" s="25">
        <v>3</v>
      </c>
      <c r="AS14" s="25">
        <v>139</v>
      </c>
      <c r="AT14" s="25">
        <v>15</v>
      </c>
      <c r="AU14" s="26">
        <v>0.52</v>
      </c>
      <c r="AV14" s="25">
        <v>82</v>
      </c>
      <c r="AW14" s="25">
        <v>18</v>
      </c>
      <c r="AX14" s="25">
        <v>80</v>
      </c>
      <c r="AY14" s="25">
        <v>92</v>
      </c>
    </row>
    <row r="15" spans="1:51" x14ac:dyDescent="0.3">
      <c r="A15" s="15">
        <v>12.5</v>
      </c>
      <c r="B15" s="16" t="s">
        <v>62</v>
      </c>
      <c r="C15" s="17">
        <v>44.86</v>
      </c>
      <c r="D15" s="17">
        <v>20.88</v>
      </c>
      <c r="E15" s="17">
        <v>79.12</v>
      </c>
      <c r="F15" s="19" t="s">
        <v>69</v>
      </c>
      <c r="G15" s="20">
        <v>49.825311571152938</v>
      </c>
      <c r="H15" s="20">
        <v>19.116650153830111</v>
      </c>
      <c r="I15" s="20">
        <v>5.796005631746362</v>
      </c>
      <c r="J15" s="20">
        <v>13.42232883141263</v>
      </c>
      <c r="K15" s="20">
        <v>5.796005631746362</v>
      </c>
      <c r="L15" s="20">
        <v>0</v>
      </c>
      <c r="M15" s="20">
        <v>0</v>
      </c>
      <c r="N15" s="20">
        <v>1.6269489492621374</v>
      </c>
      <c r="O15" s="20">
        <v>2.2370548052354389</v>
      </c>
      <c r="P15" s="20">
        <v>1.0846326328414249</v>
      </c>
      <c r="Q15" s="20">
        <v>1.0950617927725921</v>
      </c>
      <c r="R15" s="21">
        <v>22.155754957350176</v>
      </c>
      <c r="S15" s="22">
        <v>1.39</v>
      </c>
      <c r="T15" s="22">
        <v>1.6</v>
      </c>
      <c r="U15" s="23">
        <f t="shared" si="0"/>
        <v>0.86874999999999991</v>
      </c>
      <c r="V15" s="24">
        <v>1</v>
      </c>
      <c r="W15" s="24">
        <v>8.65</v>
      </c>
      <c r="X15" s="25">
        <v>15</v>
      </c>
      <c r="Y15" s="25">
        <v>3</v>
      </c>
      <c r="Z15" s="26" t="s">
        <v>34</v>
      </c>
      <c r="AA15" s="26">
        <v>1.48</v>
      </c>
      <c r="AB15" s="26" t="s">
        <v>35</v>
      </c>
      <c r="AC15" s="25">
        <v>10</v>
      </c>
      <c r="AD15" s="25">
        <v>69</v>
      </c>
      <c r="AE15" s="25">
        <v>15</v>
      </c>
      <c r="AF15" s="26">
        <v>5.2</v>
      </c>
      <c r="AG15" s="26">
        <v>1.89</v>
      </c>
      <c r="AH15" s="25">
        <v>47</v>
      </c>
      <c r="AI15" s="26">
        <v>1.41</v>
      </c>
      <c r="AJ15" s="27">
        <v>449</v>
      </c>
      <c r="AK15" s="25">
        <v>4</v>
      </c>
      <c r="AL15" s="26">
        <v>0.91</v>
      </c>
      <c r="AM15" s="25">
        <v>20</v>
      </c>
      <c r="AN15" s="25">
        <v>24</v>
      </c>
      <c r="AO15" s="28">
        <v>6.3E-2</v>
      </c>
      <c r="AP15" s="25">
        <v>25</v>
      </c>
      <c r="AQ15" s="25">
        <v>13</v>
      </c>
      <c r="AR15" s="25">
        <v>4</v>
      </c>
      <c r="AS15" s="25">
        <v>144</v>
      </c>
      <c r="AT15" s="25">
        <v>16</v>
      </c>
      <c r="AU15" s="26">
        <v>0.54</v>
      </c>
      <c r="AV15" s="25">
        <v>91</v>
      </c>
      <c r="AW15" s="25">
        <v>19</v>
      </c>
      <c r="AX15" s="25">
        <v>88</v>
      </c>
      <c r="AY15" s="25">
        <v>81</v>
      </c>
    </row>
    <row r="16" spans="1:51" x14ac:dyDescent="0.3">
      <c r="A16" s="15">
        <v>12.85</v>
      </c>
      <c r="B16" s="16" t="s">
        <v>63</v>
      </c>
      <c r="C16" s="17">
        <v>44.76</v>
      </c>
      <c r="D16" s="17">
        <v>14.56</v>
      </c>
      <c r="E16" s="17">
        <v>85.44</v>
      </c>
      <c r="F16" s="19" t="s">
        <v>69</v>
      </c>
      <c r="G16" s="20">
        <v>72.932640161573843</v>
      </c>
      <c r="H16" s="20">
        <v>11.960952986498111</v>
      </c>
      <c r="I16" s="20">
        <v>2.0421139245240676</v>
      </c>
      <c r="J16" s="20">
        <v>1.7503833638777724</v>
      </c>
      <c r="K16" s="20">
        <v>6.7098028948647945</v>
      </c>
      <c r="L16" s="20">
        <v>0</v>
      </c>
      <c r="M16" s="20">
        <v>0</v>
      </c>
      <c r="N16" s="20">
        <v>0</v>
      </c>
      <c r="O16" s="20">
        <v>2.1879792048472155</v>
      </c>
      <c r="P16" s="20">
        <v>1.0696787223697499</v>
      </c>
      <c r="Q16" s="20">
        <v>1.3464487414444402</v>
      </c>
      <c r="R16" s="21">
        <v>1543.2098765432099</v>
      </c>
      <c r="S16" s="22">
        <v>1.62</v>
      </c>
      <c r="T16" s="22">
        <v>1</v>
      </c>
      <c r="U16" s="23">
        <f t="shared" si="0"/>
        <v>1.62</v>
      </c>
      <c r="V16" s="24">
        <v>0.8</v>
      </c>
      <c r="W16" s="24">
        <v>8.66</v>
      </c>
      <c r="X16" s="25">
        <v>22</v>
      </c>
      <c r="Y16" s="25">
        <v>3</v>
      </c>
      <c r="Z16" s="26" t="s">
        <v>34</v>
      </c>
      <c r="AA16" s="26">
        <v>0.94</v>
      </c>
      <c r="AB16" s="26" t="s">
        <v>35</v>
      </c>
      <c r="AC16" s="25">
        <v>9</v>
      </c>
      <c r="AD16" s="25">
        <v>75</v>
      </c>
      <c r="AE16" s="25">
        <v>15</v>
      </c>
      <c r="AF16" s="26">
        <v>5.55</v>
      </c>
      <c r="AG16" s="26">
        <v>1.81</v>
      </c>
      <c r="AH16" s="25">
        <v>41</v>
      </c>
      <c r="AI16" s="26">
        <v>1.5</v>
      </c>
      <c r="AJ16" s="27">
        <v>389</v>
      </c>
      <c r="AK16" s="25">
        <v>9</v>
      </c>
      <c r="AL16" s="26">
        <v>1.19</v>
      </c>
      <c r="AM16" s="25">
        <v>19</v>
      </c>
      <c r="AN16" s="25">
        <v>25</v>
      </c>
      <c r="AO16" s="28">
        <v>6.5000000000000002E-2</v>
      </c>
      <c r="AP16" s="25">
        <v>24</v>
      </c>
      <c r="AQ16" s="25">
        <v>13</v>
      </c>
      <c r="AR16" s="25">
        <v>4</v>
      </c>
      <c r="AS16" s="25">
        <v>112</v>
      </c>
      <c r="AT16" s="25">
        <v>14</v>
      </c>
      <c r="AU16" s="26">
        <v>0.52</v>
      </c>
      <c r="AV16" s="25">
        <v>97</v>
      </c>
      <c r="AW16" s="25">
        <v>17</v>
      </c>
      <c r="AX16" s="25">
        <v>92</v>
      </c>
      <c r="AY16" s="25">
        <v>75</v>
      </c>
    </row>
    <row r="17" spans="1:68" x14ac:dyDescent="0.3">
      <c r="A17" s="15">
        <v>13.63</v>
      </c>
      <c r="B17" s="16" t="s">
        <v>64</v>
      </c>
      <c r="C17" s="17">
        <v>45.56</v>
      </c>
      <c r="D17" s="17">
        <v>14.38</v>
      </c>
      <c r="E17" s="17">
        <v>85.62</v>
      </c>
      <c r="F17" s="19" t="s">
        <v>69</v>
      </c>
      <c r="G17" s="20">
        <v>73.268331172856918</v>
      </c>
      <c r="H17" s="20">
        <v>12.162542974694247</v>
      </c>
      <c r="I17" s="20">
        <v>2.637659922222849</v>
      </c>
      <c r="J17" s="20">
        <v>4.3960998703714154</v>
      </c>
      <c r="K17" s="20">
        <v>1.9049766104942798</v>
      </c>
      <c r="L17" s="20">
        <v>0</v>
      </c>
      <c r="M17" s="20">
        <v>0</v>
      </c>
      <c r="N17" s="20">
        <v>1.9782449416671366</v>
      </c>
      <c r="O17" s="20">
        <v>2.637659922222849</v>
      </c>
      <c r="P17" s="20">
        <v>0</v>
      </c>
      <c r="Q17" s="20">
        <v>1.0144845854703266</v>
      </c>
      <c r="R17" s="21">
        <v>706.11817229283406</v>
      </c>
      <c r="S17" s="22">
        <v>1.44</v>
      </c>
      <c r="T17" s="22">
        <v>1.2</v>
      </c>
      <c r="U17" s="23">
        <f t="shared" si="0"/>
        <v>1.2</v>
      </c>
      <c r="V17" s="24">
        <v>0.7</v>
      </c>
      <c r="W17" s="24">
        <v>8.84</v>
      </c>
      <c r="X17" s="25">
        <v>18</v>
      </c>
      <c r="Y17" s="25">
        <v>2</v>
      </c>
      <c r="Z17" s="26" t="s">
        <v>34</v>
      </c>
      <c r="AA17" s="26">
        <v>1.18</v>
      </c>
      <c r="AB17" s="26" t="s">
        <v>35</v>
      </c>
      <c r="AC17" s="25">
        <v>9</v>
      </c>
      <c r="AD17" s="25">
        <v>72</v>
      </c>
      <c r="AE17" s="25">
        <v>14</v>
      </c>
      <c r="AF17" s="26">
        <v>5.05</v>
      </c>
      <c r="AG17" s="26">
        <v>1.74</v>
      </c>
      <c r="AH17" s="25">
        <v>44</v>
      </c>
      <c r="AI17" s="26">
        <v>1.44</v>
      </c>
      <c r="AJ17" s="27">
        <v>545</v>
      </c>
      <c r="AK17" s="25">
        <v>3</v>
      </c>
      <c r="AL17" s="26">
        <v>1.03</v>
      </c>
      <c r="AM17" s="25">
        <v>19</v>
      </c>
      <c r="AN17" s="25">
        <v>25</v>
      </c>
      <c r="AO17" s="28">
        <v>6.0999999999999999E-2</v>
      </c>
      <c r="AP17" s="25">
        <v>23</v>
      </c>
      <c r="AQ17" s="25">
        <v>13</v>
      </c>
      <c r="AR17" s="25">
        <v>3</v>
      </c>
      <c r="AS17" s="25">
        <v>126</v>
      </c>
      <c r="AT17" s="25">
        <v>16</v>
      </c>
      <c r="AU17" s="26">
        <v>0.51</v>
      </c>
      <c r="AV17" s="25">
        <v>93</v>
      </c>
      <c r="AW17" s="25">
        <v>17</v>
      </c>
      <c r="AX17" s="25">
        <v>85</v>
      </c>
      <c r="AY17" s="25">
        <v>69</v>
      </c>
    </row>
    <row r="18" spans="1:68" x14ac:dyDescent="0.3">
      <c r="A18" s="15">
        <v>14.04</v>
      </c>
      <c r="B18" s="16" t="s">
        <v>65</v>
      </c>
      <c r="C18" s="17">
        <v>45.35</v>
      </c>
      <c r="D18" s="17">
        <v>13.26</v>
      </c>
      <c r="E18" s="17">
        <v>86.74</v>
      </c>
      <c r="F18" s="19" t="s">
        <v>69</v>
      </c>
      <c r="G18" s="20">
        <v>76.828202888123741</v>
      </c>
      <c r="H18" s="20">
        <v>11.357212600853078</v>
      </c>
      <c r="I18" s="20">
        <v>2.271442520170615</v>
      </c>
      <c r="J18" s="20">
        <v>1.6033711907086696</v>
      </c>
      <c r="K18" s="20">
        <v>4.4092707744488413</v>
      </c>
      <c r="L18" s="20">
        <v>0</v>
      </c>
      <c r="M18" s="20">
        <v>0</v>
      </c>
      <c r="N18" s="20">
        <v>0</v>
      </c>
      <c r="O18" s="20">
        <v>2.605478184901588</v>
      </c>
      <c r="P18" s="20">
        <v>0</v>
      </c>
      <c r="Q18" s="20">
        <v>0.92502184079346317</v>
      </c>
      <c r="R18" s="21">
        <v>3554.5454545454545</v>
      </c>
      <c r="S18" s="22">
        <v>1.43</v>
      </c>
      <c r="T18" s="22">
        <v>1.2</v>
      </c>
      <c r="U18" s="23">
        <f t="shared" si="0"/>
        <v>1.1916666666666667</v>
      </c>
      <c r="V18" s="24" t="s">
        <v>36</v>
      </c>
      <c r="W18" s="24">
        <v>8.07</v>
      </c>
      <c r="X18" s="25">
        <v>18</v>
      </c>
      <c r="Y18" s="25">
        <v>2</v>
      </c>
      <c r="Z18" s="26" t="s">
        <v>34</v>
      </c>
      <c r="AA18" s="26">
        <v>1.19</v>
      </c>
      <c r="AB18" s="26" t="s">
        <v>35</v>
      </c>
      <c r="AC18" s="25">
        <v>8</v>
      </c>
      <c r="AD18" s="25">
        <v>68</v>
      </c>
      <c r="AE18" s="25">
        <v>12</v>
      </c>
      <c r="AF18" s="26">
        <v>5.01</v>
      </c>
      <c r="AG18" s="26">
        <v>1.7</v>
      </c>
      <c r="AH18" s="25">
        <v>38</v>
      </c>
      <c r="AI18" s="26">
        <v>1.43</v>
      </c>
      <c r="AJ18" s="27">
        <v>445</v>
      </c>
      <c r="AK18" s="25">
        <v>3</v>
      </c>
      <c r="AL18" s="26">
        <v>1.1100000000000001</v>
      </c>
      <c r="AM18" s="25">
        <v>19</v>
      </c>
      <c r="AN18" s="25">
        <v>23</v>
      </c>
      <c r="AO18" s="28">
        <v>7.1999999999999995E-2</v>
      </c>
      <c r="AP18" s="25">
        <v>23</v>
      </c>
      <c r="AQ18" s="25">
        <v>11</v>
      </c>
      <c r="AR18" s="25">
        <v>3</v>
      </c>
      <c r="AS18" s="25">
        <v>132</v>
      </c>
      <c r="AT18" s="25">
        <v>13</v>
      </c>
      <c r="AU18" s="26">
        <v>0.5</v>
      </c>
      <c r="AV18" s="25">
        <v>90</v>
      </c>
      <c r="AW18" s="25">
        <v>15</v>
      </c>
      <c r="AX18" s="25">
        <v>78</v>
      </c>
      <c r="AY18" s="25">
        <v>69</v>
      </c>
    </row>
    <row r="19" spans="1:68" x14ac:dyDescent="0.3">
      <c r="A19" s="15">
        <v>16.399999999999999</v>
      </c>
      <c r="B19" s="16" t="s">
        <v>66</v>
      </c>
      <c r="C19" s="17">
        <v>44.65</v>
      </c>
      <c r="D19" s="17">
        <v>10.97</v>
      </c>
      <c r="E19" s="17">
        <v>89.03</v>
      </c>
      <c r="F19" s="19" t="s">
        <v>69</v>
      </c>
      <c r="G19" s="20">
        <v>70.423873788253175</v>
      </c>
      <c r="H19" s="20">
        <v>14.167141861496546</v>
      </c>
      <c r="I19" s="20">
        <v>1.9768104923018435</v>
      </c>
      <c r="J19" s="20">
        <v>1.9768104923018435</v>
      </c>
      <c r="K19" s="20">
        <v>3.1299499461445857</v>
      </c>
      <c r="L19" s="20">
        <v>0</v>
      </c>
      <c r="M19" s="20">
        <v>3.294684153836406</v>
      </c>
      <c r="N19" s="20">
        <v>1.8120762846100236</v>
      </c>
      <c r="O19" s="20">
        <v>2.9652157384527658</v>
      </c>
      <c r="P19" s="20">
        <v>0</v>
      </c>
      <c r="Q19" s="20">
        <v>0.25343724260280048</v>
      </c>
      <c r="R19" s="21">
        <v>1886.4204832489313</v>
      </c>
      <c r="S19" s="22">
        <v>1.41</v>
      </c>
      <c r="T19" s="22">
        <v>1.3</v>
      </c>
      <c r="U19" s="23">
        <f t="shared" si="0"/>
        <v>1.0846153846153845</v>
      </c>
      <c r="V19" s="24">
        <v>0.7</v>
      </c>
      <c r="W19" s="24">
        <v>8.3699999999999992</v>
      </c>
      <c r="X19" s="25">
        <v>16</v>
      </c>
      <c r="Y19" s="25">
        <v>3</v>
      </c>
      <c r="Z19" s="26" t="s">
        <v>34</v>
      </c>
      <c r="AA19" s="26">
        <v>1.3</v>
      </c>
      <c r="AB19" s="26" t="s">
        <v>35</v>
      </c>
      <c r="AC19" s="25">
        <v>10</v>
      </c>
      <c r="AD19" s="25">
        <v>67</v>
      </c>
      <c r="AE19" s="25">
        <v>16</v>
      </c>
      <c r="AF19" s="26">
        <v>5.05</v>
      </c>
      <c r="AG19" s="26">
        <v>1.84</v>
      </c>
      <c r="AH19" s="25">
        <v>46</v>
      </c>
      <c r="AI19" s="26">
        <v>1.37</v>
      </c>
      <c r="AJ19" s="27">
        <v>462</v>
      </c>
      <c r="AK19" s="25">
        <v>3</v>
      </c>
      <c r="AL19" s="26">
        <v>1.0900000000000001</v>
      </c>
      <c r="AM19" s="25">
        <v>19</v>
      </c>
      <c r="AN19" s="25">
        <v>24</v>
      </c>
      <c r="AO19" s="28">
        <v>0.06</v>
      </c>
      <c r="AP19" s="25">
        <v>24</v>
      </c>
      <c r="AQ19" s="25">
        <v>12</v>
      </c>
      <c r="AR19" s="25">
        <v>4</v>
      </c>
      <c r="AS19" s="25">
        <v>133</v>
      </c>
      <c r="AT19" s="25">
        <v>15</v>
      </c>
      <c r="AU19" s="26">
        <v>0.53</v>
      </c>
      <c r="AV19" s="25">
        <v>89</v>
      </c>
      <c r="AW19" s="25">
        <v>18</v>
      </c>
      <c r="AX19" s="25">
        <v>87</v>
      </c>
      <c r="AY19" s="25">
        <v>77</v>
      </c>
    </row>
    <row r="20" spans="1:68" x14ac:dyDescent="0.3">
      <c r="A20" s="30">
        <v>16.8</v>
      </c>
      <c r="B20" s="16" t="s">
        <v>67</v>
      </c>
      <c r="C20" s="17">
        <v>44.53</v>
      </c>
      <c r="D20" s="17">
        <v>8.08</v>
      </c>
      <c r="E20" s="17">
        <v>91.92</v>
      </c>
      <c r="F20" s="19" t="s">
        <v>69</v>
      </c>
      <c r="G20" s="20">
        <v>64.929001105358097</v>
      </c>
      <c r="H20" s="20">
        <v>20.646925359241383</v>
      </c>
      <c r="I20" s="20">
        <v>4.0840072139158776</v>
      </c>
      <c r="J20" s="20">
        <v>3.4033393449298988</v>
      </c>
      <c r="K20" s="20">
        <v>3.1764500552679045</v>
      </c>
      <c r="L20" s="20">
        <v>0</v>
      </c>
      <c r="M20" s="20">
        <v>0</v>
      </c>
      <c r="N20" s="20">
        <v>0</v>
      </c>
      <c r="O20" s="20">
        <v>2.2688928966199322</v>
      </c>
      <c r="P20" s="20">
        <v>0.83192739542730865</v>
      </c>
      <c r="Q20" s="20">
        <v>0.69812089126767163</v>
      </c>
      <c r="R20" s="21">
        <v>6711.7879300620416</v>
      </c>
      <c r="S20" s="22">
        <v>1.38</v>
      </c>
      <c r="T20" s="22">
        <v>1.7</v>
      </c>
      <c r="U20" s="23">
        <f t="shared" si="0"/>
        <v>0.81176470588235294</v>
      </c>
      <c r="V20" s="24">
        <v>0.9</v>
      </c>
      <c r="W20" s="24">
        <v>8.1300000000000008</v>
      </c>
      <c r="X20" s="25">
        <v>15</v>
      </c>
      <c r="Y20" s="25">
        <v>3</v>
      </c>
      <c r="Z20" s="26" t="s">
        <v>34</v>
      </c>
      <c r="AA20" s="26">
        <v>1.44</v>
      </c>
      <c r="AB20" s="26">
        <v>0.5</v>
      </c>
      <c r="AC20" s="25">
        <v>10</v>
      </c>
      <c r="AD20" s="25">
        <v>66</v>
      </c>
      <c r="AE20" s="25">
        <v>20</v>
      </c>
      <c r="AF20" s="26">
        <v>4.97</v>
      </c>
      <c r="AG20" s="26">
        <v>1.85</v>
      </c>
      <c r="AH20" s="25">
        <v>46</v>
      </c>
      <c r="AI20" s="26">
        <v>1.38</v>
      </c>
      <c r="AJ20" s="27">
        <v>475</v>
      </c>
      <c r="AK20" s="25">
        <v>4</v>
      </c>
      <c r="AL20" s="26">
        <v>1.18</v>
      </c>
      <c r="AM20" s="25">
        <v>19</v>
      </c>
      <c r="AN20" s="25">
        <v>23</v>
      </c>
      <c r="AO20" s="28">
        <v>0.06</v>
      </c>
      <c r="AP20" s="25">
        <v>26</v>
      </c>
      <c r="AQ20" s="25">
        <v>12</v>
      </c>
      <c r="AR20" s="25">
        <v>4</v>
      </c>
      <c r="AS20" s="25">
        <v>141</v>
      </c>
      <c r="AT20" s="25">
        <v>18</v>
      </c>
      <c r="AU20" s="26">
        <v>0.52</v>
      </c>
      <c r="AV20" s="25">
        <v>87</v>
      </c>
      <c r="AW20" s="25">
        <v>19</v>
      </c>
      <c r="AX20" s="25">
        <v>84</v>
      </c>
      <c r="AY20" s="25">
        <v>81</v>
      </c>
    </row>
    <row r="21" spans="1:68" s="5" customFormat="1" x14ac:dyDescent="0.3">
      <c r="A21" s="37" t="s">
        <v>39</v>
      </c>
      <c r="B21" s="38"/>
      <c r="C21" s="31">
        <f>MAX(C4:C20)</f>
        <v>45.56</v>
      </c>
      <c r="D21" s="31">
        <f t="shared" ref="D21:E21" si="1">MAX(D4:D20)</f>
        <v>20.88</v>
      </c>
      <c r="E21" s="31">
        <f t="shared" si="1"/>
        <v>97.66</v>
      </c>
      <c r="F21" s="32" t="s">
        <v>49</v>
      </c>
      <c r="G21" s="31">
        <v>78.94736842105263</v>
      </c>
      <c r="H21" s="31">
        <v>30.039994074951856</v>
      </c>
      <c r="I21" s="31">
        <v>25.322416653288382</v>
      </c>
      <c r="J21" s="31">
        <v>13.42232883141263</v>
      </c>
      <c r="K21" s="31">
        <v>6.7098028948647945</v>
      </c>
      <c r="L21" s="31">
        <v>3.4040553242916611</v>
      </c>
      <c r="M21" s="31">
        <v>3.294684153836406</v>
      </c>
      <c r="N21" s="31">
        <v>3.0927835051546402</v>
      </c>
      <c r="O21" s="31">
        <v>3.0927835051546402</v>
      </c>
      <c r="P21" s="31">
        <v>1.4856339947202499</v>
      </c>
      <c r="Q21" s="31">
        <v>1.3464487414444402</v>
      </c>
      <c r="R21" s="33">
        <f t="shared" ref="R21" si="2">MAX(R4:R20)</f>
        <v>11330.049261083743</v>
      </c>
      <c r="S21" s="34">
        <f>MAX(S4:S20)</f>
        <v>2.7</v>
      </c>
      <c r="T21" s="34">
        <f t="shared" ref="T21:U21" si="3">MAX(T4:T20)</f>
        <v>1.7</v>
      </c>
      <c r="U21" s="34">
        <f t="shared" si="3"/>
        <v>3.3333333333333335</v>
      </c>
      <c r="V21" s="34">
        <f>MAX(V4:V20)</f>
        <v>1</v>
      </c>
      <c r="W21" s="34">
        <f>MAX(W4:W20)</f>
        <v>9.3000000000000007</v>
      </c>
      <c r="X21" s="31">
        <f>MAX(X4:X20)</f>
        <v>22</v>
      </c>
      <c r="Y21" s="31">
        <f>MAX(Y4:Y20)</f>
        <v>3</v>
      </c>
      <c r="Z21" s="31" t="s">
        <v>34</v>
      </c>
      <c r="AA21" s="34">
        <f t="shared" ref="AA21:AP21" si="4">MAX(AA4:AA20)</f>
        <v>1.48</v>
      </c>
      <c r="AB21" s="31">
        <f t="shared" si="4"/>
        <v>0.6</v>
      </c>
      <c r="AC21" s="31">
        <f t="shared" si="4"/>
        <v>10</v>
      </c>
      <c r="AD21" s="31">
        <f t="shared" si="4"/>
        <v>75</v>
      </c>
      <c r="AE21" s="31">
        <f t="shared" si="4"/>
        <v>20</v>
      </c>
      <c r="AF21" s="34">
        <f t="shared" si="4"/>
        <v>5.55</v>
      </c>
      <c r="AG21" s="34">
        <f t="shared" si="4"/>
        <v>2.19</v>
      </c>
      <c r="AH21" s="31">
        <f t="shared" si="4"/>
        <v>47</v>
      </c>
      <c r="AI21" s="34">
        <f t="shared" si="4"/>
        <v>1.5</v>
      </c>
      <c r="AJ21" s="33">
        <f t="shared" si="4"/>
        <v>545</v>
      </c>
      <c r="AK21" s="31">
        <f t="shared" si="4"/>
        <v>9</v>
      </c>
      <c r="AL21" s="34">
        <f t="shared" si="4"/>
        <v>1.19</v>
      </c>
      <c r="AM21" s="31">
        <f t="shared" si="4"/>
        <v>22</v>
      </c>
      <c r="AN21" s="31">
        <f t="shared" si="4"/>
        <v>26</v>
      </c>
      <c r="AO21" s="35">
        <f t="shared" si="4"/>
        <v>7.2999999999999995E-2</v>
      </c>
      <c r="AP21" s="31">
        <f t="shared" si="4"/>
        <v>26</v>
      </c>
      <c r="AQ21" s="31">
        <f t="shared" ref="AQ21:AY21" si="5">MAX(AQ4:AQ20)</f>
        <v>13</v>
      </c>
      <c r="AR21" s="31">
        <f t="shared" si="5"/>
        <v>4</v>
      </c>
      <c r="AS21" s="31">
        <f t="shared" si="5"/>
        <v>151</v>
      </c>
      <c r="AT21" s="31">
        <f t="shared" si="5"/>
        <v>18</v>
      </c>
      <c r="AU21" s="34">
        <f t="shared" si="5"/>
        <v>0.56999999999999995</v>
      </c>
      <c r="AV21" s="31">
        <f t="shared" si="5"/>
        <v>97</v>
      </c>
      <c r="AW21" s="31">
        <f t="shared" si="5"/>
        <v>19</v>
      </c>
      <c r="AX21" s="31">
        <f t="shared" si="5"/>
        <v>92</v>
      </c>
      <c r="AY21" s="31">
        <f t="shared" si="5"/>
        <v>107</v>
      </c>
    </row>
    <row r="22" spans="1:68" s="5" customFormat="1" x14ac:dyDescent="0.3">
      <c r="A22" s="37" t="s">
        <v>40</v>
      </c>
      <c r="B22" s="38"/>
      <c r="C22" s="31">
        <f>MIN(C4:C20)</f>
        <v>44.34</v>
      </c>
      <c r="D22" s="31">
        <f t="shared" ref="D22:E22" si="6">MIN(D4:D20)</f>
        <v>2.34</v>
      </c>
      <c r="E22" s="31">
        <f t="shared" si="6"/>
        <v>79.12</v>
      </c>
      <c r="F22" s="32" t="s">
        <v>49</v>
      </c>
      <c r="G22" s="31">
        <v>49.825311571152938</v>
      </c>
      <c r="H22" s="31">
        <v>9.7393910204955301</v>
      </c>
      <c r="I22" s="31">
        <v>1.9768104923018435</v>
      </c>
      <c r="J22" s="31">
        <v>0</v>
      </c>
      <c r="K22" s="31">
        <v>0.5</v>
      </c>
      <c r="L22" s="31">
        <v>0</v>
      </c>
      <c r="M22" s="31">
        <v>0</v>
      </c>
      <c r="N22" s="31">
        <v>0</v>
      </c>
      <c r="O22" s="31">
        <v>0.35613999041161581</v>
      </c>
      <c r="P22" s="31">
        <v>0</v>
      </c>
      <c r="Q22" s="31">
        <v>0</v>
      </c>
      <c r="R22" s="33">
        <f t="shared" ref="R22" si="7">MIN(R4:R20)</f>
        <v>0</v>
      </c>
      <c r="S22" s="34">
        <f>MIN(S4:S20)</f>
        <v>0.96</v>
      </c>
      <c r="T22" s="34">
        <f t="shared" ref="T22:U22" si="8">MIN(T4:T20)</f>
        <v>0.81</v>
      </c>
      <c r="U22" s="34">
        <f t="shared" si="8"/>
        <v>0.56470588235294117</v>
      </c>
      <c r="V22" s="34" t="s">
        <v>36</v>
      </c>
      <c r="W22" s="34">
        <f>MIN(W4:W20)</f>
        <v>6.83</v>
      </c>
      <c r="X22" s="31">
        <f>MIN(X4:X20)</f>
        <v>12</v>
      </c>
      <c r="Y22" s="31">
        <f>MIN(Y4:Y20)</f>
        <v>2</v>
      </c>
      <c r="Z22" s="32" t="s">
        <v>49</v>
      </c>
      <c r="AA22" s="34">
        <f t="shared" ref="AA22:AP22" si="9">MIN(AA4:AA20)</f>
        <v>0.34</v>
      </c>
      <c r="AB22" s="31">
        <f t="shared" si="9"/>
        <v>0.4</v>
      </c>
      <c r="AC22" s="31">
        <f t="shared" si="9"/>
        <v>8</v>
      </c>
      <c r="AD22" s="31">
        <f t="shared" si="9"/>
        <v>55</v>
      </c>
      <c r="AE22" s="31">
        <f t="shared" si="9"/>
        <v>12</v>
      </c>
      <c r="AF22" s="34">
        <f t="shared" si="9"/>
        <v>4.08</v>
      </c>
      <c r="AG22" s="34">
        <f t="shared" si="9"/>
        <v>1.56</v>
      </c>
      <c r="AH22" s="31">
        <f t="shared" si="9"/>
        <v>31</v>
      </c>
      <c r="AI22" s="34">
        <f t="shared" si="9"/>
        <v>1.01</v>
      </c>
      <c r="AJ22" s="33">
        <f t="shared" si="9"/>
        <v>326</v>
      </c>
      <c r="AK22" s="31">
        <f t="shared" si="9"/>
        <v>2</v>
      </c>
      <c r="AL22" s="34">
        <f t="shared" si="9"/>
        <v>0.91</v>
      </c>
      <c r="AM22" s="31">
        <f t="shared" si="9"/>
        <v>18</v>
      </c>
      <c r="AN22" s="31">
        <f t="shared" si="9"/>
        <v>18</v>
      </c>
      <c r="AO22" s="35">
        <f t="shared" si="9"/>
        <v>4.3999999999999997E-2</v>
      </c>
      <c r="AP22" s="31">
        <f t="shared" si="9"/>
        <v>22</v>
      </c>
      <c r="AQ22" s="31">
        <f t="shared" ref="AQ22:AY22" si="10">MIN(AQ4:AQ20)</f>
        <v>9</v>
      </c>
      <c r="AR22" s="31">
        <f t="shared" si="10"/>
        <v>3</v>
      </c>
      <c r="AS22" s="31">
        <f t="shared" si="10"/>
        <v>84</v>
      </c>
      <c r="AT22" s="31">
        <f t="shared" si="10"/>
        <v>12</v>
      </c>
      <c r="AU22" s="34">
        <f t="shared" si="10"/>
        <v>0.48</v>
      </c>
      <c r="AV22" s="31">
        <f t="shared" si="10"/>
        <v>69</v>
      </c>
      <c r="AW22" s="31">
        <f t="shared" si="10"/>
        <v>15</v>
      </c>
      <c r="AX22" s="31">
        <f t="shared" si="10"/>
        <v>70</v>
      </c>
      <c r="AY22" s="31">
        <f t="shared" si="10"/>
        <v>69</v>
      </c>
      <c r="BP22" s="1"/>
    </row>
    <row r="23" spans="1:68" s="5" customFormat="1" x14ac:dyDescent="0.3">
      <c r="A23" s="37" t="s">
        <v>50</v>
      </c>
      <c r="B23" s="38"/>
      <c r="C23" s="31">
        <f>AVERAGE(C4:C20)</f>
        <v>44.833529411764708</v>
      </c>
      <c r="D23" s="31">
        <f t="shared" ref="D23:E23" si="11">AVERAGE(D4:D20)</f>
        <v>11.278823529411765</v>
      </c>
      <c r="E23" s="31">
        <f t="shared" si="11"/>
        <v>88.49470588235296</v>
      </c>
      <c r="F23" s="32" t="s">
        <v>49</v>
      </c>
      <c r="G23" s="31">
        <v>67.058736300732022</v>
      </c>
      <c r="H23" s="31">
        <v>16.573354552195696</v>
      </c>
      <c r="I23" s="31">
        <v>4.8083969874802275</v>
      </c>
      <c r="J23" s="31">
        <v>3.5849881004363491</v>
      </c>
      <c r="K23" s="31">
        <v>3.5443241076139458</v>
      </c>
      <c r="L23" s="31">
        <v>0.41282652734369696</v>
      </c>
      <c r="M23" s="31">
        <v>0.35161239891388996</v>
      </c>
      <c r="N23" s="31">
        <v>0.67064132628054207</v>
      </c>
      <c r="O23" s="31">
        <v>1.9068784349349854</v>
      </c>
      <c r="P23" s="31">
        <v>0.48458001815490293</v>
      </c>
      <c r="Q23" s="31">
        <v>0.6059356142683372</v>
      </c>
      <c r="R23" s="33">
        <f t="shared" ref="R23" si="12">AVERAGE(R4:R20)</f>
        <v>2775.7619087361954</v>
      </c>
      <c r="S23" s="34">
        <f>AVERAGE(S4:S20)</f>
        <v>1.52</v>
      </c>
      <c r="T23" s="34">
        <f t="shared" ref="T23:U23" si="13">AVERAGE(T4:T20)</f>
        <v>1.2329411764705882</v>
      </c>
      <c r="U23" s="34">
        <f t="shared" si="13"/>
        <v>1.3380685311372957</v>
      </c>
      <c r="V23" s="34">
        <f>AVERAGE(V4:V20)</f>
        <v>0.74285714285714277</v>
      </c>
      <c r="W23" s="34">
        <f>AVERAGE(W4:W20)</f>
        <v>8.3411764705882359</v>
      </c>
      <c r="X23" s="31">
        <f>AVERAGE(X4:X20)</f>
        <v>16.588235294117649</v>
      </c>
      <c r="Y23" s="31">
        <f>AVERAGE(Y4:Y20)</f>
        <v>2.3529411764705883</v>
      </c>
      <c r="Z23" s="32" t="s">
        <v>49</v>
      </c>
      <c r="AA23" s="34">
        <f t="shared" ref="AA23:AP23" si="14">AVERAGE(AA4:AA20)</f>
        <v>0.99352941176470588</v>
      </c>
      <c r="AB23" s="31">
        <f t="shared" si="14"/>
        <v>0.47499999999999998</v>
      </c>
      <c r="AC23" s="31">
        <f t="shared" si="14"/>
        <v>8.882352941176471</v>
      </c>
      <c r="AD23" s="31">
        <f t="shared" si="14"/>
        <v>68</v>
      </c>
      <c r="AE23" s="31">
        <f t="shared" si="14"/>
        <v>14.411764705882353</v>
      </c>
      <c r="AF23" s="34">
        <f t="shared" si="14"/>
        <v>4.9452941176470588</v>
      </c>
      <c r="AG23" s="34">
        <f t="shared" si="14"/>
        <v>1.8370588235294116</v>
      </c>
      <c r="AH23" s="31">
        <f t="shared" si="14"/>
        <v>41</v>
      </c>
      <c r="AI23" s="34">
        <f t="shared" si="14"/>
        <v>1.3658823529411765</v>
      </c>
      <c r="AJ23" s="33">
        <f t="shared" si="14"/>
        <v>433.23529411764707</v>
      </c>
      <c r="AK23" s="31">
        <f t="shared" si="14"/>
        <v>3.7647058823529411</v>
      </c>
      <c r="AL23" s="34">
        <f t="shared" si="14"/>
        <v>1.0905882352941176</v>
      </c>
      <c r="AM23" s="31">
        <f t="shared" si="14"/>
        <v>19.235294117647058</v>
      </c>
      <c r="AN23" s="31">
        <f t="shared" si="14"/>
        <v>23.352941176470587</v>
      </c>
      <c r="AO23" s="35">
        <f t="shared" si="14"/>
        <v>6.2411764705882347E-2</v>
      </c>
      <c r="AP23" s="31">
        <f t="shared" si="14"/>
        <v>24.176470588235293</v>
      </c>
      <c r="AQ23" s="31">
        <f t="shared" ref="AQ23:AY23" si="15">AVERAGE(AQ4:AQ20)</f>
        <v>11.764705882352942</v>
      </c>
      <c r="AR23" s="31">
        <f t="shared" si="15"/>
        <v>3.7058823529411766</v>
      </c>
      <c r="AS23" s="31">
        <f t="shared" si="15"/>
        <v>122</v>
      </c>
      <c r="AT23" s="31">
        <f t="shared" si="15"/>
        <v>14.647058823529411</v>
      </c>
      <c r="AU23" s="34">
        <f t="shared" si="15"/>
        <v>0.52117647058823524</v>
      </c>
      <c r="AV23" s="31">
        <f t="shared" si="15"/>
        <v>87.411764705882348</v>
      </c>
      <c r="AW23" s="31">
        <f t="shared" si="15"/>
        <v>16.941176470588236</v>
      </c>
      <c r="AX23" s="31">
        <f t="shared" si="15"/>
        <v>82.588235294117652</v>
      </c>
      <c r="AY23" s="31">
        <f t="shared" si="15"/>
        <v>79.882352941176464</v>
      </c>
      <c r="BP23" s="1"/>
    </row>
    <row r="24" spans="1:68" s="5" customFormat="1" x14ac:dyDescent="0.3">
      <c r="A24" s="37" t="s">
        <v>41</v>
      </c>
      <c r="B24" s="38"/>
      <c r="C24" s="31">
        <f>STDEV(C4:C20)</f>
        <v>0.33891262104837938</v>
      </c>
      <c r="D24" s="31">
        <f t="shared" ref="D24:E24" si="16">STDEV(D4:D20)</f>
        <v>5.3892774125490837</v>
      </c>
      <c r="E24" s="31">
        <f t="shared" si="16"/>
        <v>5.3320647005253257</v>
      </c>
      <c r="F24" s="32" t="s">
        <v>49</v>
      </c>
      <c r="G24" s="31">
        <v>8.2211676236103166</v>
      </c>
      <c r="H24" s="31">
        <v>5.1375255827929909</v>
      </c>
      <c r="I24" s="31">
        <v>5.4697343591760834</v>
      </c>
      <c r="J24" s="31">
        <v>3.4848958461594668</v>
      </c>
      <c r="K24" s="31">
        <v>1.7174946128589146</v>
      </c>
      <c r="L24" s="31">
        <v>0.90354134867643709</v>
      </c>
      <c r="M24" s="31">
        <v>0.88232490142092956</v>
      </c>
      <c r="N24" s="31">
        <v>0.94324380078463277</v>
      </c>
      <c r="O24" s="31">
        <v>0.82605983252638304</v>
      </c>
      <c r="P24" s="31">
        <v>0.55312552833912243</v>
      </c>
      <c r="Q24" s="31">
        <v>0.46286509091926381</v>
      </c>
      <c r="R24" s="33">
        <f t="shared" ref="R24" si="17">STDEV(R4:R20)</f>
        <v>3335.8172663250457</v>
      </c>
      <c r="S24" s="34">
        <f>STDEV(S4:S20)</f>
        <v>0.36300826436873335</v>
      </c>
      <c r="T24" s="34">
        <f t="shared" ref="T24:U24" si="18">STDEV(T4:T20)</f>
        <v>0.26539509947157947</v>
      </c>
      <c r="U24" s="34">
        <f t="shared" si="18"/>
        <v>0.63408713228825397</v>
      </c>
      <c r="V24" s="34">
        <f>STDEV(V4:V20)</f>
        <v>0.12838814775327498</v>
      </c>
      <c r="W24" s="34">
        <f>STDEV(W4:W20)</f>
        <v>0.57372556977335853</v>
      </c>
      <c r="X24" s="31">
        <f>STDEV(X4:X20)</f>
        <v>2.5509513796182914</v>
      </c>
      <c r="Y24" s="31">
        <f>STDEV(Y4:Y20)</f>
        <v>0.49259218307188857</v>
      </c>
      <c r="Z24" s="32" t="s">
        <v>49</v>
      </c>
      <c r="AA24" s="34">
        <f t="shared" ref="AA24:AP24" si="19">STDEV(AA4:AA20)</f>
        <v>0.3938423094410784</v>
      </c>
      <c r="AB24" s="31">
        <f t="shared" si="19"/>
        <v>9.5742710775633941E-2</v>
      </c>
      <c r="AC24" s="31">
        <f t="shared" si="19"/>
        <v>0.78121323442902502</v>
      </c>
      <c r="AD24" s="31">
        <f t="shared" si="19"/>
        <v>4.7565743976101116</v>
      </c>
      <c r="AE24" s="31">
        <f t="shared" si="19"/>
        <v>1.7698454568623962</v>
      </c>
      <c r="AF24" s="34">
        <f t="shared" si="19"/>
        <v>0.32810283538585161</v>
      </c>
      <c r="AG24" s="34">
        <f t="shared" si="19"/>
        <v>0.14079083359199707</v>
      </c>
      <c r="AH24" s="31">
        <f t="shared" si="19"/>
        <v>4.1833001326703778</v>
      </c>
      <c r="AI24" s="34">
        <f t="shared" si="19"/>
        <v>0.12021121118314067</v>
      </c>
      <c r="AJ24" s="33">
        <f t="shared" si="19"/>
        <v>61.241866206628629</v>
      </c>
      <c r="AK24" s="31">
        <f t="shared" si="19"/>
        <v>1.6019289842524966</v>
      </c>
      <c r="AL24" s="34">
        <f t="shared" si="19"/>
        <v>7.1367936448668415E-2</v>
      </c>
      <c r="AM24" s="31">
        <f t="shared" si="19"/>
        <v>0.97014250014533177</v>
      </c>
      <c r="AN24" s="31">
        <f t="shared" si="19"/>
        <v>2.0291986247835694</v>
      </c>
      <c r="AO24" s="34">
        <f t="shared" si="19"/>
        <v>8.1552040404380757E-3</v>
      </c>
      <c r="AP24" s="31">
        <f t="shared" si="19"/>
        <v>1.0744355563298722</v>
      </c>
      <c r="AQ24" s="34">
        <f t="shared" ref="AQ24:AY24" si="20">STDEV(AQ4:AQ20)</f>
        <v>0.97014250014533177</v>
      </c>
      <c r="AR24" s="34">
        <f t="shared" si="20"/>
        <v>0.46966821831386224</v>
      </c>
      <c r="AS24" s="31">
        <f t="shared" si="20"/>
        <v>21.354156504062622</v>
      </c>
      <c r="AT24" s="31">
        <f t="shared" si="20"/>
        <v>1.3200935795706037</v>
      </c>
      <c r="AU24" s="34">
        <f t="shared" si="20"/>
        <v>1.9647631199834394E-2</v>
      </c>
      <c r="AV24" s="31">
        <f t="shared" si="20"/>
        <v>6.3841485682255605</v>
      </c>
      <c r="AW24" s="31">
        <f t="shared" si="20"/>
        <v>1.3449251017851382</v>
      </c>
      <c r="AX24" s="31">
        <f t="shared" si="20"/>
        <v>5.1606543132800962</v>
      </c>
      <c r="AY24" s="31">
        <f t="shared" si="20"/>
        <v>10.965185548710375</v>
      </c>
      <c r="BP24" s="1"/>
    </row>
  </sheetData>
  <mergeCells count="4"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Virgínia</dc:creator>
  <cp:lastModifiedBy>Gina</cp:lastModifiedBy>
  <dcterms:created xsi:type="dcterms:W3CDTF">2019-02-04T18:55:54Z</dcterms:created>
  <dcterms:modified xsi:type="dcterms:W3CDTF">2019-03-25T10:22:29Z</dcterms:modified>
</cp:coreProperties>
</file>